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Vergi Dışı Gelirler" sheetId="2" r:id="rId1"/>
  </sheets>
  <externalReferences>
    <externalReference r:id="rId2"/>
  </externalReferences>
  <definedNames>
    <definedName name="gf" localSheetId="0" hidden="1">{"'yps17a'!$B$2:$R$64"}</definedName>
    <definedName name="gf" hidden="1">{"'yps17a'!$B$2:$R$64"}</definedName>
    <definedName name="HTML_CodePage" hidden="1">1254</definedName>
    <definedName name="HTML_Control" localSheetId="0" hidden="1">{"'yps17a'!$B$2:$R$64"}</definedName>
    <definedName name="HTML_Control" hidden="1">{"'yps17a'!$B$2:$R$64"}</definedName>
    <definedName name="HTML_Description" hidden="1">""</definedName>
    <definedName name="HTML_Email" hidden="1">"koca@pm.treasury.gov.tr"</definedName>
    <definedName name="HTML_Header" hidden="1">""</definedName>
    <definedName name="HTML_LastUpdate" hidden="1">"20.11.1998"</definedName>
    <definedName name="HTML_LineAfter" hidden="1">FALSE</definedName>
    <definedName name="HTML_LineBefore" hidden="1">FALSE</definedName>
    <definedName name="HTML_Name" hidden="1">"Armagan Koc"</definedName>
    <definedName name="HTML_OBDlg2" hidden="1">TRUE</definedName>
    <definedName name="HTML_OBDlg4" hidden="1">TRUE</definedName>
    <definedName name="HTML_OS" hidden="1">0</definedName>
    <definedName name="HTML_PathFile" hidden="1">"E:\Intranet\YPS\yps17c.htm"</definedName>
    <definedName name="HTML_Title" hidden="1">""</definedName>
    <definedName name="KAF" localSheetId="0" hidden="1">{"'yps17a'!$B$2:$R$64"}</definedName>
    <definedName name="KAF" hidden="1">{"'yps17a'!$B$2:$R$64"}</definedName>
    <definedName name="_xlnm.Print_Area" localSheetId="0">'Vergi Dışı Gelirler'!$B$2:$AC$67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2" l="1"/>
  <c r="D8" i="2"/>
  <c r="D48" i="2" s="1"/>
  <c r="E8" i="2"/>
  <c r="E48" i="2" s="1"/>
  <c r="F8" i="2"/>
  <c r="G8" i="2"/>
  <c r="H8" i="2"/>
  <c r="I8" i="2"/>
  <c r="J8" i="2"/>
  <c r="J48" i="2" s="1"/>
  <c r="K8" i="2"/>
  <c r="L8" i="2"/>
  <c r="M8" i="2"/>
  <c r="N8" i="2"/>
  <c r="O8" i="2"/>
  <c r="P8" i="2"/>
  <c r="P48" i="2" s="1"/>
  <c r="Q8" i="2"/>
  <c r="Q48" i="2" s="1"/>
  <c r="R8" i="2"/>
  <c r="S8" i="2"/>
  <c r="T8" i="2"/>
  <c r="U8" i="2"/>
  <c r="V8" i="2"/>
  <c r="W8" i="2"/>
  <c r="W48" i="2" s="1"/>
  <c r="X9" i="2"/>
  <c r="AB9" i="2" s="1"/>
  <c r="Y9" i="2"/>
  <c r="Z9" i="2"/>
  <c r="AA9" i="2"/>
  <c r="X10" i="2"/>
  <c r="AB10" i="2" s="1"/>
  <c r="Z10" i="2"/>
  <c r="Z8" i="2" s="1"/>
  <c r="AA10" i="2"/>
  <c r="X11" i="2"/>
  <c r="Z11" i="2"/>
  <c r="X12" i="2"/>
  <c r="Z12" i="2"/>
  <c r="AA12" i="2"/>
  <c r="Z13" i="2"/>
  <c r="AA13" i="2"/>
  <c r="X14" i="2"/>
  <c r="AB14" i="2" s="1"/>
  <c r="Y14" i="2"/>
  <c r="Y8" i="2" s="1"/>
  <c r="Z14" i="2"/>
  <c r="AA14" i="2"/>
  <c r="K15" i="2"/>
  <c r="X15" i="2"/>
  <c r="AB15" i="2" s="1"/>
  <c r="Y15" i="2"/>
  <c r="Z15" i="2"/>
  <c r="AA15" i="2"/>
  <c r="X16" i="2"/>
  <c r="Y16" i="2"/>
  <c r="AB16" i="2" s="1"/>
  <c r="Z16" i="2"/>
  <c r="AA16" i="2"/>
  <c r="AA8" i="2" s="1"/>
  <c r="AA48" i="2" s="1"/>
  <c r="X17" i="2"/>
  <c r="Y17" i="2"/>
  <c r="Z17" i="2"/>
  <c r="AA17" i="2"/>
  <c r="AB17" i="2"/>
  <c r="X18" i="2"/>
  <c r="Y18" i="2"/>
  <c r="Z18" i="2"/>
  <c r="AA18" i="2"/>
  <c r="AB18" i="2"/>
  <c r="X19" i="2"/>
  <c r="AB19" i="2" s="1"/>
  <c r="Y19" i="2"/>
  <c r="Z19" i="2"/>
  <c r="AA19" i="2"/>
  <c r="X20" i="2"/>
  <c r="AB20" i="2" s="1"/>
  <c r="Y20" i="2"/>
  <c r="Z20" i="2"/>
  <c r="AA20" i="2"/>
  <c r="X21" i="2"/>
  <c r="AB21" i="2" s="1"/>
  <c r="Y21" i="2"/>
  <c r="Z21" i="2"/>
  <c r="AA21" i="2"/>
  <c r="C23" i="2"/>
  <c r="D23" i="2"/>
  <c r="E23" i="2"/>
  <c r="F23" i="2"/>
  <c r="F48" i="2" s="1"/>
  <c r="G23" i="2"/>
  <c r="H23" i="2"/>
  <c r="I23" i="2"/>
  <c r="J23" i="2"/>
  <c r="L23" i="2"/>
  <c r="L48" i="2" s="1"/>
  <c r="M23" i="2"/>
  <c r="N23" i="2"/>
  <c r="O23" i="2"/>
  <c r="P23" i="2"/>
  <c r="Q23" i="2"/>
  <c r="R23" i="2"/>
  <c r="R48" i="2" s="1"/>
  <c r="S23" i="2"/>
  <c r="T23" i="2"/>
  <c r="U23" i="2"/>
  <c r="W23" i="2"/>
  <c r="X23" i="2"/>
  <c r="X24" i="2"/>
  <c r="AB24" i="2" s="1"/>
  <c r="Y24" i="2"/>
  <c r="Y23" i="2" s="1"/>
  <c r="Z24" i="2"/>
  <c r="AA24" i="2"/>
  <c r="AB25" i="2"/>
  <c r="K26" i="2"/>
  <c r="K23" i="2" s="1"/>
  <c r="V26" i="2"/>
  <c r="V23" i="2" s="1"/>
  <c r="X26" i="2"/>
  <c r="Y26" i="2"/>
  <c r="Z26" i="2"/>
  <c r="Z23" i="2" s="1"/>
  <c r="AA26" i="2"/>
  <c r="AA23" i="2" s="1"/>
  <c r="AB26" i="2"/>
  <c r="X27" i="2"/>
  <c r="AB27" i="2" s="1"/>
  <c r="Y27" i="2"/>
  <c r="Z27" i="2"/>
  <c r="AA27" i="2"/>
  <c r="X28" i="2"/>
  <c r="AB28" i="2" s="1"/>
  <c r="Y28" i="2"/>
  <c r="Z28" i="2"/>
  <c r="AA28" i="2"/>
  <c r="C30" i="2"/>
  <c r="D30" i="2"/>
  <c r="E30" i="2"/>
  <c r="F30" i="2"/>
  <c r="G30" i="2"/>
  <c r="H30" i="2"/>
  <c r="I30" i="2"/>
  <c r="J30" i="2"/>
  <c r="K30" i="2"/>
  <c r="L30" i="2"/>
  <c r="M30" i="2"/>
  <c r="N30" i="2"/>
  <c r="O30" i="2"/>
  <c r="P30" i="2"/>
  <c r="Q30" i="2"/>
  <c r="R30" i="2"/>
  <c r="S30" i="2"/>
  <c r="T30" i="2"/>
  <c r="U30" i="2"/>
  <c r="V30" i="2"/>
  <c r="W30" i="2"/>
  <c r="Z30" i="2"/>
  <c r="AA30" i="2"/>
  <c r="X31" i="2"/>
  <c r="AB31" i="2" s="1"/>
  <c r="Y31" i="2"/>
  <c r="Z31" i="2"/>
  <c r="AA31" i="2"/>
  <c r="AB32" i="2"/>
  <c r="X33" i="2"/>
  <c r="AB33" i="2" s="1"/>
  <c r="Y33" i="2"/>
  <c r="Y30" i="2" s="1"/>
  <c r="Z33" i="2"/>
  <c r="AA33" i="2"/>
  <c r="X34" i="2"/>
  <c r="AB34" i="2" s="1"/>
  <c r="Y34" i="2"/>
  <c r="Z34" i="2"/>
  <c r="AA34" i="2"/>
  <c r="C36" i="2"/>
  <c r="D36" i="2"/>
  <c r="E36" i="2"/>
  <c r="F36" i="2"/>
  <c r="G36" i="2"/>
  <c r="H36" i="2"/>
  <c r="I36" i="2"/>
  <c r="J36" i="2"/>
  <c r="K36" i="2"/>
  <c r="L36" i="2"/>
  <c r="N36" i="2"/>
  <c r="O36" i="2"/>
  <c r="P36" i="2"/>
  <c r="Q36" i="2"/>
  <c r="R36" i="2"/>
  <c r="S36" i="2"/>
  <c r="T36" i="2"/>
  <c r="U36" i="2"/>
  <c r="V36" i="2"/>
  <c r="W36" i="2"/>
  <c r="AB37" i="2"/>
  <c r="Y38" i="2"/>
  <c r="Y36" i="2" s="1"/>
  <c r="AA38" i="2"/>
  <c r="Y39" i="2"/>
  <c r="Z39" i="2"/>
  <c r="Z36" i="2" s="1"/>
  <c r="AA39" i="2"/>
  <c r="AA36" i="2" s="1"/>
  <c r="AB39" i="2"/>
  <c r="M40" i="2"/>
  <c r="M36" i="2" s="1"/>
  <c r="M48" i="2" s="1"/>
  <c r="X40" i="2"/>
  <c r="X36" i="2" s="1"/>
  <c r="AB41" i="2"/>
  <c r="X42" i="2"/>
  <c r="AB42" i="2"/>
  <c r="Y43" i="2"/>
  <c r="Z43" i="2"/>
  <c r="Y44" i="2"/>
  <c r="Z44" i="2"/>
  <c r="AA44" i="2"/>
  <c r="AB44" i="2"/>
  <c r="X46" i="2"/>
  <c r="Y46" i="2"/>
  <c r="Z46" i="2"/>
  <c r="AA46" i="2"/>
  <c r="AB46" i="2"/>
  <c r="C48" i="2"/>
  <c r="G48" i="2"/>
  <c r="H48" i="2"/>
  <c r="I48" i="2"/>
  <c r="N48" i="2"/>
  <c r="O48" i="2"/>
  <c r="S48" i="2"/>
  <c r="T48" i="2"/>
  <c r="U48" i="2"/>
  <c r="AB8" i="2" l="1"/>
  <c r="K48" i="2"/>
  <c r="V48" i="2"/>
  <c r="Z48" i="2"/>
  <c r="AB23" i="2"/>
  <c r="AB30" i="2"/>
  <c r="Y48" i="2"/>
  <c r="X30" i="2"/>
  <c r="X8" i="2"/>
  <c r="X48" i="2" s="1"/>
  <c r="AB40" i="2"/>
  <c r="AB36" i="2" s="1"/>
  <c r="AB48" i="2" l="1"/>
</calcChain>
</file>

<file path=xl/sharedStrings.xml><?xml version="1.0" encoding="utf-8"?>
<sst xmlns="http://schemas.openxmlformats.org/spreadsheetml/2006/main" count="177" uniqueCount="111">
  <si>
    <t>kski.analiz@hmb.gov.tr</t>
  </si>
  <si>
    <t>For further information:</t>
  </si>
  <si>
    <t>Daha fazla bilgi için:</t>
  </si>
  <si>
    <t>Provisional.</t>
  </si>
  <si>
    <t>Geçicidir.</t>
  </si>
  <si>
    <r>
      <t>Last Updated on April 30</t>
    </r>
    <r>
      <rPr>
        <vertAlign val="superscript"/>
        <sz val="11"/>
        <rFont val="Arial"/>
        <family val="2"/>
        <charset val="162"/>
      </rPr>
      <t>th</t>
    </r>
    <r>
      <rPr>
        <sz val="11"/>
        <rFont val="Arial"/>
        <family val="2"/>
        <charset val="162"/>
      </rPr>
      <t>, 2026</t>
    </r>
  </si>
  <si>
    <t>Son güncelleme 30/04/2026</t>
  </si>
  <si>
    <t>Source: Ministry of Treasury and Finance, General Directorate of SOEs</t>
  </si>
  <si>
    <t>Kaynak: Hazine ve Maliye Bakanlığı, KSKİ Genel Müdürlüğü</t>
  </si>
  <si>
    <t>(9) The headline covers sales revenues transferred to the Treasury due to Articles 19 and 20 of Law No. 6758</t>
  </si>
  <si>
    <t>(9) 6758 sayılı Kanun'un 19 ve 20 nci maddeleri uyarınca Hazine'ye aktarılan satış gelirleri ile KİT'lerin sermaye tenkis tutarlarını kapsamaktadır.</t>
  </si>
  <si>
    <r>
      <t>(8) The excess financing amounts were collected from the enterprise according to 37/5</t>
    </r>
    <r>
      <rPr>
        <vertAlign val="superscript"/>
        <sz val="11"/>
        <rFont val="Arial"/>
        <family val="2"/>
        <charset val="162"/>
      </rPr>
      <t>th</t>
    </r>
    <r>
      <rPr>
        <sz val="11"/>
        <rFont val="Arial"/>
        <family val="2"/>
        <charset val="162"/>
      </rPr>
      <t xml:space="preserve"> article of Decree Law No. 233. This amount will be offset from the future years' dividend receivables of the Treasury. EÜAŞ and TETAŞ were merged under EÜAŞ within the scope of Decree Law No. 703 dated 09/07/2018.</t>
    </r>
  </si>
  <si>
    <t>(8) 233 sayılı Kamu İktisadi Teşebbüsleri Hakkında Kanun Hükmünde Kararname'nin 37 inci maddesinin 5 inci fıkrası kapsamında, Kuruluşun gelecek yıllar kârlarından Hazineye tekabül edecek dağıtılabilir kâr tutarlarından mahsup edilmek üzere gerçekleştirilen finansman fazlası tahsilatlarıdır. 09/07/2018 tarihli ve 703 sayılı KHK kapsamında EÜAŞ ve TETAŞ, EÜAŞ bünyesinde birleştirilmiştir.</t>
  </si>
  <si>
    <t>(7) Other miscellaneous collections.</t>
  </si>
  <si>
    <t xml:space="preserve">(7) Diğer muhtelif tahsilatlar </t>
  </si>
  <si>
    <t>(6) Being collected according to Law No. 5661 and Decree No. 2001/2312.</t>
  </si>
  <si>
    <t>(6) 2001/2312 sayılı BKK ile 5661 sayılı Kanun uyarınca yapılan tahsilatlar</t>
  </si>
  <si>
    <t>(5) Being collected according to Law No. 4603.</t>
  </si>
  <si>
    <t>(5) 4603 sayılı Kanun uyarınca yapılan tahsilatlar</t>
  </si>
  <si>
    <t>(4) Being collected according to Decree No. 2001/2312.</t>
  </si>
  <si>
    <t>(4) 2001/2312 sayılı BKK uyarınca yapılan tahsilatlar</t>
  </si>
  <si>
    <t>(3) Being collected according to Law No. 5018.</t>
  </si>
  <si>
    <t>(3) 5018 sayılı Kanun uyarınca KİT'lerden yapılan tahsilatlar</t>
  </si>
  <si>
    <t>(2) Dividends transferred to the Treasury from AOÇ, İş Bank, BIST Inc., Halk Bank, TOFAŞ and due to Articles 19 and 20 of Law No. 6758.</t>
  </si>
  <si>
    <t>(2) AOÇ, İş Bankası Kurucu Hisseleri, Borsa İstanbul A.Ş., Halk Bankası, TOFAŞ ile 6758 sayılı Kanun'un 19 ve 20 nci maddeleri uyarınca Hazine'ye aktarılan temettü tutarları</t>
  </si>
  <si>
    <t>(1) Includes cash dividends, transfer of claims and cash transfers.</t>
  </si>
  <si>
    <t>(1) Nakit temettü, alacağın temliki ve nakit aktarımlar</t>
  </si>
  <si>
    <t>NOTES:</t>
  </si>
  <si>
    <t>AÇIKLAMALAR:</t>
  </si>
  <si>
    <t>GRAND TOTAL</t>
  </si>
  <si>
    <t xml:space="preserve">GENEL TOPLAM </t>
  </si>
  <si>
    <r>
      <t>e) Other Revenues</t>
    </r>
    <r>
      <rPr>
        <b/>
        <vertAlign val="superscript"/>
        <sz val="11"/>
        <rFont val="Arial"/>
        <family val="2"/>
        <charset val="162"/>
      </rPr>
      <t>(9)</t>
    </r>
  </si>
  <si>
    <r>
      <t>e) Diğer Gelirler</t>
    </r>
    <r>
      <rPr>
        <b/>
        <vertAlign val="superscript"/>
        <sz val="11"/>
        <rFont val="Arial"/>
        <family val="2"/>
        <charset val="162"/>
      </rPr>
      <t>(9)</t>
    </r>
  </si>
  <si>
    <r>
      <t xml:space="preserve">Other </t>
    </r>
    <r>
      <rPr>
        <vertAlign val="superscript"/>
        <sz val="11"/>
        <rFont val="Arial"/>
        <family val="2"/>
        <charset val="162"/>
      </rPr>
      <t>(7)</t>
    </r>
  </si>
  <si>
    <r>
      <t xml:space="preserve">Diğer </t>
    </r>
    <r>
      <rPr>
        <vertAlign val="superscript"/>
        <sz val="11"/>
        <rFont val="Arial"/>
        <family val="2"/>
        <charset val="162"/>
      </rPr>
      <t>(7)</t>
    </r>
  </si>
  <si>
    <t>DFİF based collections from ASCUs</t>
  </si>
  <si>
    <t>TSKB'lerin DFİF Kaynaklı Borçlarından Yapılan Tahsilatlar</t>
  </si>
  <si>
    <r>
      <t xml:space="preserve">Ziraat Bank </t>
    </r>
    <r>
      <rPr>
        <vertAlign val="superscript"/>
        <sz val="11"/>
        <rFont val="Arial"/>
        <family val="2"/>
        <charset val="162"/>
      </rPr>
      <t>(6)</t>
    </r>
  </si>
  <si>
    <r>
      <t xml:space="preserve">Ziraat Bankası </t>
    </r>
    <r>
      <rPr>
        <vertAlign val="superscript"/>
        <sz val="11"/>
        <rFont val="Arial"/>
        <family val="2"/>
        <charset val="162"/>
      </rPr>
      <t>(6)</t>
    </r>
  </si>
  <si>
    <t>Revenues from Privatization of Turkish Telekom</t>
  </si>
  <si>
    <t>Türk Telekom Hisse Satış Geliri</t>
  </si>
  <si>
    <r>
      <t xml:space="preserve">Union of Agricultural Credit Cooperatives </t>
    </r>
    <r>
      <rPr>
        <vertAlign val="superscript"/>
        <sz val="11"/>
        <rFont val="Arial"/>
        <family val="2"/>
        <charset val="162"/>
      </rPr>
      <t>(6)</t>
    </r>
  </si>
  <si>
    <r>
      <t>Tarım Kredi Kooperatifleri</t>
    </r>
    <r>
      <rPr>
        <vertAlign val="superscript"/>
        <sz val="11"/>
        <rFont val="Arial"/>
        <family val="2"/>
        <charset val="162"/>
      </rPr>
      <t xml:space="preserve"> (6)</t>
    </r>
  </si>
  <si>
    <r>
      <t xml:space="preserve">T. Emlak Bank </t>
    </r>
    <r>
      <rPr>
        <vertAlign val="superscript"/>
        <sz val="11"/>
        <rFont val="Arial"/>
        <family val="2"/>
        <charset val="162"/>
      </rPr>
      <t>(5)</t>
    </r>
  </si>
  <si>
    <r>
      <t xml:space="preserve">T. Emlak Bankası </t>
    </r>
    <r>
      <rPr>
        <vertAlign val="superscript"/>
        <sz val="11"/>
        <rFont val="Arial"/>
        <family val="2"/>
        <charset val="162"/>
      </rPr>
      <t>(5)</t>
    </r>
  </si>
  <si>
    <r>
      <t xml:space="preserve">Halk Bank </t>
    </r>
    <r>
      <rPr>
        <vertAlign val="superscript"/>
        <sz val="11"/>
        <rFont val="Arial"/>
        <family val="2"/>
        <charset val="162"/>
      </rPr>
      <t>(4)</t>
    </r>
  </si>
  <si>
    <r>
      <t xml:space="preserve">Halk Bankası </t>
    </r>
    <r>
      <rPr>
        <vertAlign val="superscript"/>
        <sz val="11"/>
        <rFont val="Arial"/>
        <family val="2"/>
        <charset val="162"/>
      </rPr>
      <t>(4)</t>
    </r>
  </si>
  <si>
    <t xml:space="preserve">Eximbank </t>
  </si>
  <si>
    <t>d) Payments Received from Treasury Receivables</t>
  </si>
  <si>
    <t xml:space="preserve">d) Diğer Hazine Alacağına Dönüşmüş Kalemlerden Yapılan Tahsilatlar </t>
  </si>
  <si>
    <t>TPAO</t>
  </si>
  <si>
    <t>KEGM</t>
  </si>
  <si>
    <t>DMO</t>
  </si>
  <si>
    <t>DHMİ</t>
  </si>
  <si>
    <r>
      <t xml:space="preserve">c) Treasury Levy from SOEs </t>
    </r>
    <r>
      <rPr>
        <b/>
        <vertAlign val="superscript"/>
        <sz val="11"/>
        <rFont val="Arial"/>
        <family val="2"/>
        <charset val="162"/>
      </rPr>
      <t>(3)</t>
    </r>
  </si>
  <si>
    <r>
      <t xml:space="preserve">c) KİT'lerden Elde Edilen Hasılat Payları </t>
    </r>
    <r>
      <rPr>
        <b/>
        <vertAlign val="superscript"/>
        <sz val="11"/>
        <rFont val="Arial"/>
        <family val="2"/>
        <charset val="162"/>
      </rPr>
      <t>(3)</t>
    </r>
  </si>
  <si>
    <t>Ziraat Bank</t>
  </si>
  <si>
    <t>Ziraat Bankası</t>
  </si>
  <si>
    <t>T. Development and Investment Bank</t>
  </si>
  <si>
    <t>T. Kalkınma ve Yatırım Bankası</t>
  </si>
  <si>
    <t>Central Bank of the Republic of Turkey</t>
  </si>
  <si>
    <t>Merkez Bankası</t>
  </si>
  <si>
    <t>Halk Bank</t>
  </si>
  <si>
    <t>Halk Bankası</t>
  </si>
  <si>
    <t>Eximbank</t>
  </si>
  <si>
    <t>b) Dividends from State-Owned Banks and CBRT</t>
  </si>
  <si>
    <t>b) Kamu Sermayeli Bankalar ve TCMB'den Elde Edilen Temettü Gelirleri</t>
  </si>
  <si>
    <r>
      <t xml:space="preserve">Other Affiliates </t>
    </r>
    <r>
      <rPr>
        <vertAlign val="superscript"/>
        <sz val="11"/>
        <rFont val="Arial"/>
        <family val="2"/>
        <charset val="162"/>
      </rPr>
      <t>(2)</t>
    </r>
  </si>
  <si>
    <r>
      <t>Diğer İştirakler</t>
    </r>
    <r>
      <rPr>
        <vertAlign val="superscript"/>
        <sz val="11"/>
        <rFont val="Arial"/>
        <family val="2"/>
        <charset val="162"/>
      </rPr>
      <t xml:space="preserve"> (2)</t>
    </r>
  </si>
  <si>
    <r>
      <t>Türk Telekom</t>
    </r>
    <r>
      <rPr>
        <vertAlign val="superscript"/>
        <sz val="11"/>
        <rFont val="Arial"/>
        <family val="2"/>
        <charset val="162"/>
      </rPr>
      <t xml:space="preserve"> (1)</t>
    </r>
  </si>
  <si>
    <r>
      <t xml:space="preserve">Türk Telekom </t>
    </r>
    <r>
      <rPr>
        <vertAlign val="superscript"/>
        <sz val="11"/>
        <rFont val="Arial"/>
        <family val="2"/>
        <charset val="162"/>
      </rPr>
      <t>(1)</t>
    </r>
  </si>
  <si>
    <t>PTT</t>
  </si>
  <si>
    <t>TETAŞ</t>
  </si>
  <si>
    <t>TEİAŞ</t>
  </si>
  <si>
    <t>EÜAŞ</t>
  </si>
  <si>
    <t>MKE A.Ş.</t>
  </si>
  <si>
    <t>ESK</t>
  </si>
  <si>
    <t>ETİ Maden</t>
  </si>
  <si>
    <r>
      <t>a) Dividends from SOEs, MKE A.Ş., Turk Telekom,PTT, Other Affiliates</t>
    </r>
    <r>
      <rPr>
        <b/>
        <vertAlign val="superscript"/>
        <sz val="11"/>
        <rFont val="Arial"/>
        <family val="2"/>
        <charset val="162"/>
      </rPr>
      <t>(8)</t>
    </r>
  </si>
  <si>
    <r>
      <t>a) Temettü Gelirleri (KİT'ler + MKE A.Ş. + Türk Telekom + PTT + Diğer İştirakler)</t>
    </r>
    <r>
      <rPr>
        <b/>
        <vertAlign val="superscript"/>
        <sz val="11"/>
        <rFont val="Arial"/>
        <family val="2"/>
        <charset val="162"/>
      </rPr>
      <t>(8)</t>
    </r>
  </si>
  <si>
    <t>Q1+Q2+Q3+Q4</t>
  </si>
  <si>
    <t>Q4</t>
  </si>
  <si>
    <t>Q3</t>
  </si>
  <si>
    <t>Q2</t>
  </si>
  <si>
    <t>Q1</t>
  </si>
  <si>
    <t>Total</t>
  </si>
  <si>
    <t>TOTAL</t>
  </si>
  <si>
    <t>TOPLAM</t>
  </si>
  <si>
    <t>4. Çeyrek</t>
  </si>
  <si>
    <t>3. Çeyrek</t>
  </si>
  <si>
    <t>2. Çeyrek</t>
  </si>
  <si>
    <t>1. Çeyrek</t>
  </si>
  <si>
    <t>REVENUES</t>
  </si>
  <si>
    <t>2026</t>
  </si>
  <si>
    <t>2025</t>
  </si>
  <si>
    <t>2024</t>
  </si>
  <si>
    <t>2023</t>
  </si>
  <si>
    <t>2022</t>
  </si>
  <si>
    <t>2021</t>
  </si>
  <si>
    <t>2020</t>
  </si>
  <si>
    <t>2019</t>
  </si>
  <si>
    <t>2018</t>
  </si>
  <si>
    <t>2017</t>
  </si>
  <si>
    <t>2016</t>
  </si>
  <si>
    <t>2015</t>
  </si>
  <si>
    <t>2014</t>
  </si>
  <si>
    <t>2013</t>
  </si>
  <si>
    <t>2012</t>
  </si>
  <si>
    <t>GELİRLER</t>
  </si>
  <si>
    <t>TABLE 7.1: NON-TAX REVENUES FROM SOEs, STATE-OWNED BANKS AND OTHER COMPANIES (AT CURRENT PRICES) (Thousand TL) (As of 30/04/2026)</t>
  </si>
  <si>
    <t>TABLO 7.1: KİT'LER, KAMU SERMAYELİ BANKALAR VE DİĞER BAZI KURULUŞLARDAN ELDE EDİLEN ÇEŞİTLİ VERGİ DIŞI GELİRLER (CARİ FİYATLARLA) (BİN TL) (30/04/2026 itibarıyla)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</si>
</sst>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sz val="10"/>
      <name val="Arial"/>
      <family val="2"/>
      <charset val="162"/>
    </font>
    <font>
      <sz val="12"/>
      <name val="Arial"/>
      <family val="2"/>
      <charset val="162"/>
    </font>
    <font>
      <i/>
      <sz val="10"/>
      <name val="Arial"/>
      <family val="2"/>
      <charset val="162"/>
    </font>
    <font>
      <b/>
      <sz val="12"/>
      <name val="Arial"/>
      <family val="2"/>
      <charset val="162"/>
    </font>
    <font>
      <sz val="18"/>
      <name val="Arial"/>
      <family val="2"/>
      <charset val="162"/>
    </font>
    <font>
      <u/>
      <sz val="10"/>
      <color indexed="12"/>
      <name val="Arial"/>
      <family val="2"/>
      <charset val="162"/>
    </font>
    <font>
      <u/>
      <sz val="11"/>
      <color indexed="12"/>
      <name val="Arial"/>
      <family val="2"/>
      <charset val="162"/>
    </font>
    <font>
      <sz val="11"/>
      <name val="Arial"/>
      <family val="2"/>
      <charset val="162"/>
    </font>
    <font>
      <vertAlign val="superscript"/>
      <sz val="11"/>
      <name val="Arial"/>
      <family val="2"/>
      <charset val="162"/>
    </font>
    <font>
      <b/>
      <sz val="11"/>
      <name val="Arial"/>
      <family val="2"/>
      <charset val="162"/>
    </font>
    <font>
      <sz val="11"/>
      <color indexed="53"/>
      <name val="Arial"/>
      <family val="2"/>
      <charset val="162"/>
    </font>
    <font>
      <b/>
      <vertAlign val="superscript"/>
      <sz val="11"/>
      <name val="Arial"/>
      <family val="2"/>
      <charset val="162"/>
    </font>
    <font>
      <b/>
      <sz val="14"/>
      <name val="Arial"/>
      <family val="2"/>
      <charset val="16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00"/>
        <bgColor indexed="64"/>
      </patternFill>
    </fill>
  </fills>
  <borders count="20">
    <border>
      <left/>
      <right/>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right style="thin">
        <color theme="1"/>
      </right>
      <top style="thin">
        <color theme="1"/>
      </top>
      <bottom style="thin">
        <color theme="1"/>
      </bottom>
      <diagonal/>
    </border>
    <border>
      <left style="thin">
        <color indexed="8"/>
      </left>
      <right style="thin">
        <color indexed="8"/>
      </right>
      <top style="thin">
        <color indexed="8"/>
      </top>
      <bottom style="hair">
        <color indexed="8"/>
      </bottom>
      <diagonal/>
    </border>
    <border>
      <left/>
      <right/>
      <top style="thin">
        <color indexed="8"/>
      </top>
      <bottom style="thin">
        <color indexed="8"/>
      </bottom>
      <diagonal/>
    </border>
    <border>
      <left style="thin">
        <color theme="1"/>
      </left>
      <right style="thin">
        <color indexed="8"/>
      </right>
      <top style="thin">
        <color indexed="8"/>
      </top>
      <bottom style="hair">
        <color theme="1"/>
      </bottom>
      <diagonal/>
    </border>
    <border>
      <left/>
      <right style="thin">
        <color indexed="8"/>
      </right>
      <top style="thin">
        <color indexed="8"/>
      </top>
      <bottom/>
      <diagonal/>
    </border>
    <border>
      <left/>
      <right style="thin">
        <color indexed="8"/>
      </right>
      <top/>
      <bottom/>
      <diagonal/>
    </border>
    <border>
      <left style="thin">
        <color indexed="8"/>
      </left>
      <right style="thin">
        <color indexed="8"/>
      </right>
      <top style="hair">
        <color indexed="8"/>
      </top>
      <bottom style="thin">
        <color indexed="8"/>
      </bottom>
      <diagonal/>
    </border>
    <border>
      <left style="thin">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8"/>
      </left>
      <right style="thin">
        <color indexed="8"/>
      </right>
      <top/>
      <bottom style="hair">
        <color indexed="8"/>
      </bottom>
      <diagonal/>
    </border>
    <border>
      <left style="thin">
        <color indexed="8"/>
      </left>
      <right/>
      <top/>
      <bottom style="hair">
        <color indexed="8"/>
      </bottom>
      <diagonal/>
    </border>
    <border>
      <left/>
      <right style="thin">
        <color indexed="8"/>
      </right>
      <top style="hair">
        <color indexed="8"/>
      </top>
      <bottom/>
      <diagonal/>
    </border>
    <border>
      <left/>
      <right style="thin">
        <color indexed="8"/>
      </right>
      <top style="hair">
        <color indexed="8"/>
      </top>
      <bottom style="hair">
        <color indexed="8"/>
      </bottom>
      <diagonal/>
    </border>
    <border>
      <left style="thin">
        <color indexed="8"/>
      </left>
      <right style="thin">
        <color indexed="8"/>
      </right>
      <top/>
      <bottom style="thin">
        <color indexed="8"/>
      </bottom>
      <diagonal/>
    </border>
    <border>
      <left style="hair">
        <color indexed="8"/>
      </left>
      <right style="thin">
        <color indexed="8"/>
      </right>
      <top style="hair">
        <color indexed="8"/>
      </top>
      <bottom style="hair">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s>
  <cellStyleXfs count="3">
    <xf numFmtId="0" fontId="0" fillId="0" borderId="0"/>
    <xf numFmtId="0" fontId="1" fillId="0" borderId="0"/>
    <xf numFmtId="0" fontId="6" fillId="0" borderId="0" applyNumberFormat="0" applyFill="0" applyBorder="0" applyAlignment="0" applyProtection="0">
      <alignment vertical="top"/>
      <protection locked="0"/>
    </xf>
  </cellStyleXfs>
  <cellXfs count="75">
    <xf numFmtId="0" fontId="0" fillId="0" borderId="0" xfId="0"/>
    <xf numFmtId="4" fontId="2" fillId="0" borderId="0" xfId="1" applyNumberFormat="1" applyFont="1" applyFill="1" applyBorder="1" applyAlignment="1">
      <alignment horizontal="left" vertical="center" wrapText="1"/>
    </xf>
    <xf numFmtId="4" fontId="2" fillId="0" borderId="0" xfId="1" applyNumberFormat="1" applyFont="1" applyFill="1" applyBorder="1" applyAlignment="1">
      <alignment horizontal="right" vertical="center" wrapText="1"/>
    </xf>
    <xf numFmtId="4" fontId="3" fillId="0" borderId="0" xfId="1" applyNumberFormat="1" applyFont="1" applyFill="1" applyBorder="1" applyAlignment="1">
      <alignment horizontal="left" vertical="center" wrapText="1"/>
    </xf>
    <xf numFmtId="4" fontId="4" fillId="0" borderId="0" xfId="1" applyNumberFormat="1" applyFont="1" applyFill="1" applyBorder="1" applyAlignment="1">
      <alignment horizontal="left" vertical="center" wrapText="1"/>
    </xf>
    <xf numFmtId="4" fontId="5" fillId="2" borderId="0" xfId="1" applyNumberFormat="1" applyFont="1" applyFill="1" applyBorder="1" applyAlignment="1">
      <alignment horizontal="justify" vertical="center" wrapText="1"/>
    </xf>
    <xf numFmtId="0" fontId="6" fillId="0" borderId="0" xfId="2" applyFill="1" applyBorder="1" applyAlignment="1" applyProtection="1"/>
    <xf numFmtId="0" fontId="7" fillId="2" borderId="0" xfId="2" applyFont="1" applyFill="1" applyBorder="1" applyAlignment="1" applyProtection="1"/>
    <xf numFmtId="0" fontId="8" fillId="0" borderId="0" xfId="1" applyFont="1" applyFill="1" applyAlignment="1">
      <alignment horizontal="left"/>
    </xf>
    <xf numFmtId="0" fontId="8" fillId="2" borderId="0" xfId="1" applyFont="1" applyFill="1" applyBorder="1" applyAlignment="1">
      <alignment horizontal="left"/>
    </xf>
    <xf numFmtId="0" fontId="8" fillId="2" borderId="0" xfId="1" applyFont="1" applyFill="1" applyBorder="1"/>
    <xf numFmtId="0" fontId="7" fillId="2" borderId="0" xfId="2" applyFont="1" applyFill="1" applyBorder="1" applyAlignment="1" applyProtection="1">
      <alignment horizontal="left"/>
    </xf>
    <xf numFmtId="4" fontId="8" fillId="2" borderId="0" xfId="1" applyNumberFormat="1" applyFont="1" applyFill="1" applyBorder="1" applyAlignment="1">
      <alignment horizontal="justify" vertical="top" wrapText="1"/>
    </xf>
    <xf numFmtId="0" fontId="8" fillId="2" borderId="0" xfId="1" applyFont="1" applyFill="1" applyAlignment="1">
      <alignment horizontal="left"/>
    </xf>
    <xf numFmtId="1" fontId="8" fillId="2" borderId="0" xfId="1" applyNumberFormat="1" applyFont="1" applyFill="1" applyBorder="1" applyAlignment="1" applyProtection="1">
      <alignment horizontal="left"/>
    </xf>
    <xf numFmtId="1" fontId="8" fillId="0" borderId="0" xfId="1" applyNumberFormat="1" applyFont="1" applyBorder="1" applyAlignment="1" applyProtection="1">
      <alignment horizontal="left"/>
    </xf>
    <xf numFmtId="0" fontId="10" fillId="0" borderId="0" xfId="1" applyFont="1" applyFill="1" applyAlignment="1">
      <alignment horizontal="left"/>
    </xf>
    <xf numFmtId="1" fontId="10" fillId="0" borderId="0" xfId="1" applyNumberFormat="1" applyFont="1" applyBorder="1" applyAlignment="1" applyProtection="1">
      <alignment horizontal="left"/>
    </xf>
    <xf numFmtId="4" fontId="8" fillId="2" borderId="0" xfId="1" applyNumberFormat="1" applyFont="1" applyFill="1" applyBorder="1" applyAlignment="1">
      <alignment horizontal="left" vertical="top" wrapText="1"/>
    </xf>
    <xf numFmtId="4" fontId="8" fillId="2" borderId="0" xfId="1" applyNumberFormat="1" applyFont="1" applyFill="1" applyBorder="1" applyAlignment="1">
      <alignment horizontal="justify" vertical="center" wrapText="1"/>
    </xf>
    <xf numFmtId="4" fontId="8" fillId="0" borderId="0" xfId="1" applyNumberFormat="1" applyFont="1" applyFill="1" applyBorder="1" applyAlignment="1">
      <alignment horizontal="justify" vertical="center" wrapText="1"/>
    </xf>
    <xf numFmtId="4" fontId="8" fillId="0" borderId="0" xfId="1" applyNumberFormat="1" applyFont="1" applyFill="1" applyBorder="1" applyAlignment="1">
      <alignment horizontal="left" vertical="center" wrapText="1"/>
    </xf>
    <xf numFmtId="4" fontId="10" fillId="0" borderId="0" xfId="1" applyNumberFormat="1" applyFont="1" applyFill="1" applyBorder="1" applyAlignment="1">
      <alignment horizontal="left" vertical="center" wrapText="1"/>
    </xf>
    <xf numFmtId="4" fontId="2" fillId="0" borderId="0" xfId="1" applyNumberFormat="1" applyFont="1" applyFill="1" applyBorder="1" applyAlignment="1">
      <alignment horizontal="left" wrapText="1"/>
    </xf>
    <xf numFmtId="4" fontId="8" fillId="0" borderId="0" xfId="1" applyNumberFormat="1" applyFont="1" applyFill="1" applyBorder="1" applyAlignment="1">
      <alignment horizontal="left" wrapText="1"/>
    </xf>
    <xf numFmtId="4" fontId="10" fillId="0" borderId="0" xfId="1" applyNumberFormat="1" applyFont="1" applyFill="1" applyBorder="1" applyAlignment="1">
      <alignment horizontal="left" wrapText="1"/>
    </xf>
    <xf numFmtId="4" fontId="10" fillId="0" borderId="0" xfId="1" applyNumberFormat="1" applyFont="1" applyFill="1" applyBorder="1" applyAlignment="1">
      <alignment horizontal="right" vertical="center" wrapText="1"/>
    </xf>
    <xf numFmtId="4" fontId="10" fillId="0" borderId="1" xfId="1" applyNumberFormat="1" applyFont="1" applyFill="1" applyBorder="1" applyAlignment="1">
      <alignment horizontal="right" vertical="center" wrapText="1"/>
    </xf>
    <xf numFmtId="4" fontId="10" fillId="0" borderId="1" xfId="1" applyNumberFormat="1" applyFont="1" applyFill="1" applyBorder="1" applyAlignment="1">
      <alignment horizontal="left" vertical="center" wrapText="1"/>
    </xf>
    <xf numFmtId="4" fontId="10" fillId="3" borderId="2" xfId="1" applyNumberFormat="1" applyFont="1" applyFill="1" applyBorder="1" applyAlignment="1">
      <alignment horizontal="left" vertical="center" wrapText="1"/>
    </xf>
    <xf numFmtId="164" fontId="10" fillId="3" borderId="3" xfId="1" applyNumberFormat="1" applyFont="1" applyFill="1" applyBorder="1" applyAlignment="1">
      <alignment horizontal="right" vertical="center" wrapText="1"/>
    </xf>
    <xf numFmtId="164" fontId="10" fillId="3" borderId="2" xfId="1" applyNumberFormat="1" applyFont="1" applyFill="1" applyBorder="1" applyAlignment="1">
      <alignment horizontal="right" vertical="center" wrapText="1"/>
    </xf>
    <xf numFmtId="4" fontId="10" fillId="3" borderId="4" xfId="1" applyNumberFormat="1" applyFont="1" applyFill="1" applyBorder="1" applyAlignment="1">
      <alignment horizontal="left" vertical="center" wrapText="1"/>
    </xf>
    <xf numFmtId="164" fontId="8" fillId="0" borderId="0" xfId="1" applyNumberFormat="1" applyFont="1" applyFill="1" applyBorder="1" applyAlignment="1">
      <alignment horizontal="right" vertical="center" wrapText="1"/>
    </xf>
    <xf numFmtId="164" fontId="8" fillId="0" borderId="5" xfId="1" applyNumberFormat="1" applyFont="1" applyFill="1" applyBorder="1" applyAlignment="1">
      <alignment horizontal="right" vertical="center" wrapText="1"/>
    </xf>
    <xf numFmtId="164" fontId="11" fillId="0" borderId="5" xfId="1" applyNumberFormat="1" applyFont="1" applyFill="1" applyBorder="1" applyAlignment="1">
      <alignment horizontal="right" vertical="center" wrapText="1"/>
    </xf>
    <xf numFmtId="4" fontId="8" fillId="0" borderId="5" xfId="1" applyNumberFormat="1" applyFont="1" applyFill="1" applyBorder="1" applyAlignment="1">
      <alignment horizontal="left" vertical="center" wrapText="1"/>
    </xf>
    <xf numFmtId="4" fontId="10" fillId="3" borderId="6" xfId="1" applyNumberFormat="1" applyFont="1" applyFill="1" applyBorder="1" applyAlignment="1">
      <alignment horizontal="left" vertical="center" wrapText="1"/>
    </xf>
    <xf numFmtId="164" fontId="10" fillId="3" borderId="7" xfId="1" applyNumberFormat="1" applyFont="1" applyFill="1" applyBorder="1" applyAlignment="1">
      <alignment horizontal="right" vertical="center" wrapText="1"/>
    </xf>
    <xf numFmtId="164" fontId="10" fillId="3" borderId="4" xfId="1" applyNumberFormat="1" applyFont="1" applyFill="1" applyBorder="1" applyAlignment="1">
      <alignment horizontal="right" vertical="center" wrapText="1"/>
    </xf>
    <xf numFmtId="4" fontId="8" fillId="0" borderId="8" xfId="1" applyNumberFormat="1" applyFont="1" applyFill="1" applyBorder="1" applyAlignment="1">
      <alignment horizontal="left" vertical="center" wrapText="1"/>
    </xf>
    <xf numFmtId="3" fontId="8" fillId="0" borderId="9" xfId="1" applyNumberFormat="1" applyFont="1" applyFill="1" applyBorder="1" applyAlignment="1">
      <alignment horizontal="left" vertical="center" wrapText="1"/>
    </xf>
    <xf numFmtId="164" fontId="8" fillId="0" borderId="9" xfId="1" applyNumberFormat="1" applyFont="1" applyFill="1" applyBorder="1" applyAlignment="1">
      <alignment horizontal="right" vertical="center" wrapText="1"/>
    </xf>
    <xf numFmtId="164" fontId="8" fillId="4" borderId="9" xfId="1" applyNumberFormat="1" applyFont="1" applyFill="1" applyBorder="1" applyAlignment="1">
      <alignment horizontal="right" vertical="center" wrapText="1"/>
    </xf>
    <xf numFmtId="164" fontId="8" fillId="0" borderId="10" xfId="1" applyNumberFormat="1" applyFont="1" applyFill="1" applyBorder="1" applyAlignment="1">
      <alignment horizontal="right" vertical="center" wrapText="1"/>
    </xf>
    <xf numFmtId="4" fontId="8" fillId="0" borderId="11" xfId="1" applyNumberFormat="1" applyFont="1" applyFill="1" applyBorder="1" applyAlignment="1">
      <alignment horizontal="left" vertical="center" wrapText="1"/>
    </xf>
    <xf numFmtId="3" fontId="8" fillId="0" borderId="10" xfId="1" applyNumberFormat="1" applyFont="1" applyFill="1" applyBorder="1" applyAlignment="1">
      <alignment horizontal="left" vertical="center" wrapText="1"/>
    </xf>
    <xf numFmtId="164" fontId="8" fillId="0" borderId="12" xfId="1" applyNumberFormat="1" applyFont="1" applyFill="1" applyBorder="1" applyAlignment="1">
      <alignment horizontal="right" vertical="center" wrapText="1"/>
    </xf>
    <xf numFmtId="164" fontId="8" fillId="4" borderId="12" xfId="1" applyNumberFormat="1" applyFont="1" applyFill="1" applyBorder="1" applyAlignment="1">
      <alignment horizontal="right" vertical="center" wrapText="1"/>
    </xf>
    <xf numFmtId="164" fontId="8" fillId="4" borderId="10" xfId="1" applyNumberFormat="1" applyFont="1" applyFill="1" applyBorder="1" applyAlignment="1">
      <alignment horizontal="right" vertical="center" wrapText="1"/>
    </xf>
    <xf numFmtId="3" fontId="8" fillId="0" borderId="12" xfId="1" applyNumberFormat="1" applyFont="1" applyFill="1" applyBorder="1" applyAlignment="1">
      <alignment horizontal="left" vertical="center" wrapText="1"/>
    </xf>
    <xf numFmtId="164" fontId="8" fillId="0" borderId="0" xfId="1" applyNumberFormat="1" applyFont="1" applyFill="1" applyBorder="1" applyAlignment="1">
      <alignment horizontal="left" vertical="center" wrapText="1"/>
    </xf>
    <xf numFmtId="164" fontId="8" fillId="0" borderId="5" xfId="1" applyNumberFormat="1" applyFont="1" applyFill="1" applyBorder="1" applyAlignment="1">
      <alignment horizontal="left" vertical="center" wrapText="1"/>
    </xf>
    <xf numFmtId="0" fontId="10" fillId="3" borderId="4" xfId="1" applyFont="1" applyFill="1" applyBorder="1" applyAlignment="1">
      <alignment horizontal="left" vertical="center" wrapText="1"/>
    </xf>
    <xf numFmtId="4" fontId="8" fillId="0" borderId="5" xfId="1" applyNumberFormat="1" applyFont="1" applyFill="1" applyBorder="1" applyAlignment="1">
      <alignment horizontal="right" vertical="center" wrapText="1"/>
    </xf>
    <xf numFmtId="4" fontId="8" fillId="0" borderId="9" xfId="1" applyNumberFormat="1" applyFont="1" applyFill="1" applyBorder="1" applyAlignment="1">
      <alignment horizontal="left" vertical="center" wrapText="1"/>
    </xf>
    <xf numFmtId="4" fontId="8" fillId="0" borderId="13" xfId="1" applyNumberFormat="1" applyFont="1" applyFill="1" applyBorder="1" applyAlignment="1">
      <alignment horizontal="left" vertical="center" wrapText="1"/>
    </xf>
    <xf numFmtId="4" fontId="8" fillId="0" borderId="10" xfId="1" applyNumberFormat="1" applyFont="1" applyFill="1" applyBorder="1" applyAlignment="1">
      <alignment horizontal="left" vertical="center" wrapText="1"/>
    </xf>
    <xf numFmtId="164" fontId="10" fillId="3" borderId="12" xfId="1" applyNumberFormat="1" applyFont="1" applyFill="1" applyBorder="1" applyAlignment="1">
      <alignment horizontal="right" vertical="center" wrapText="1"/>
    </xf>
    <xf numFmtId="4" fontId="10" fillId="0" borderId="9" xfId="1" applyNumberFormat="1" applyFont="1" applyFill="1" applyBorder="1" applyAlignment="1">
      <alignment horizontal="center" vertical="center" wrapText="1"/>
    </xf>
    <xf numFmtId="4" fontId="10" fillId="0" borderId="14" xfId="1" applyNumberFormat="1" applyFont="1" applyFill="1" applyBorder="1" applyAlignment="1">
      <alignment horizontal="center" vertical="center" wrapText="1"/>
    </xf>
    <xf numFmtId="4" fontId="10" fillId="0" borderId="15" xfId="1" applyNumberFormat="1" applyFont="1" applyFill="1" applyBorder="1" applyAlignment="1">
      <alignment horizontal="center" vertical="center" wrapText="1"/>
    </xf>
    <xf numFmtId="4" fontId="10" fillId="0" borderId="17" xfId="1" applyNumberFormat="1" applyFont="1" applyFill="1" applyBorder="1" applyAlignment="1">
      <alignment horizontal="center" vertical="center" wrapText="1"/>
    </xf>
    <xf numFmtId="49" fontId="10" fillId="0" borderId="4" xfId="1" applyNumberFormat="1" applyFont="1" applyFill="1" applyBorder="1" applyAlignment="1">
      <alignment horizontal="center" vertical="center" wrapText="1"/>
    </xf>
    <xf numFmtId="4" fontId="13" fillId="0" borderId="0" xfId="1" applyNumberFormat="1" applyFont="1" applyFill="1" applyBorder="1" applyAlignment="1">
      <alignment horizontal="left" vertical="center" wrapText="1"/>
    </xf>
    <xf numFmtId="4" fontId="8" fillId="0" borderId="0" xfId="1" applyNumberFormat="1" applyFont="1" applyFill="1" applyBorder="1" applyAlignment="1">
      <alignment horizontal="right" vertical="center" wrapText="1"/>
    </xf>
    <xf numFmtId="4" fontId="8" fillId="2" borderId="0" xfId="1" applyNumberFormat="1" applyFont="1" applyFill="1" applyBorder="1" applyAlignment="1">
      <alignment horizontal="justify" vertical="top" wrapText="1"/>
    </xf>
    <xf numFmtId="4" fontId="13" fillId="0" borderId="0" xfId="1" applyNumberFormat="1" applyFont="1" applyFill="1" applyBorder="1" applyAlignment="1">
      <alignment horizontal="left" vertical="center" wrapText="1"/>
    </xf>
    <xf numFmtId="4" fontId="10" fillId="0" borderId="19" xfId="1" applyNumberFormat="1" applyFont="1" applyFill="1" applyBorder="1" applyAlignment="1">
      <alignment horizontal="center" vertical="center" wrapText="1"/>
    </xf>
    <xf numFmtId="4" fontId="10" fillId="0" borderId="18" xfId="1" applyNumberFormat="1" applyFont="1" applyFill="1" applyBorder="1" applyAlignment="1">
      <alignment horizontal="center" vertical="center" wrapText="1"/>
    </xf>
    <xf numFmtId="4" fontId="10" fillId="0" borderId="16" xfId="1" applyNumberFormat="1" applyFont="1" applyFill="1" applyBorder="1" applyAlignment="1">
      <alignment horizontal="center" vertical="center" wrapText="1"/>
    </xf>
    <xf numFmtId="4" fontId="10" fillId="0" borderId="4" xfId="1" applyNumberFormat="1" applyFont="1" applyFill="1" applyBorder="1" applyAlignment="1">
      <alignment horizontal="center" vertical="center" wrapText="1"/>
    </xf>
    <xf numFmtId="4" fontId="10" fillId="0" borderId="10" xfId="1" applyNumberFormat="1" applyFont="1" applyFill="1" applyBorder="1" applyAlignment="1">
      <alignment horizontal="center" vertical="center" wrapText="1"/>
    </xf>
    <xf numFmtId="4" fontId="10" fillId="0" borderId="9" xfId="1" applyNumberFormat="1" applyFont="1" applyFill="1" applyBorder="1" applyAlignment="1">
      <alignment horizontal="center" vertical="center" wrapText="1"/>
    </xf>
    <xf numFmtId="4" fontId="10" fillId="0" borderId="0" xfId="1" applyNumberFormat="1" applyFont="1" applyFill="1" applyBorder="1" applyAlignment="1">
      <alignment horizontal="left" vertical="center" wrapText="1"/>
    </xf>
  </cellXfs>
  <cellStyles count="3">
    <cellStyle name="Köprü" xfId="2" builtinId="8"/>
    <cellStyle name="Normal" xfId="0" builtinId="0"/>
    <cellStyle name="Normal 2" xfId="1"/>
  </cellStyles>
  <dxfs count="118">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ergi%20Disi%20Gelirler%20-%202026.04.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6 Aylık Gerçekleşme"/>
      <sheetName val="2026 Çeyrekler Gerçekleşme"/>
    </sheetNames>
    <sheetDataSet>
      <sheetData sheetId="0"/>
      <sheetData sheetId="1">
        <row r="6">
          <cell r="H6">
            <v>50000000000</v>
          </cell>
          <cell r="I6">
            <v>0</v>
          </cell>
          <cell r="J6">
            <v>0</v>
          </cell>
          <cell r="K6">
            <v>0</v>
          </cell>
        </row>
        <row r="7">
          <cell r="H7">
            <v>0</v>
          </cell>
          <cell r="J7">
            <v>0</v>
          </cell>
          <cell r="K7">
            <v>0</v>
          </cell>
        </row>
        <row r="8">
          <cell r="H8">
            <v>0</v>
          </cell>
          <cell r="J8">
            <v>0</v>
          </cell>
        </row>
        <row r="9">
          <cell r="H9">
            <v>0</v>
          </cell>
          <cell r="J9">
            <v>0</v>
          </cell>
          <cell r="K9">
            <v>0</v>
          </cell>
        </row>
        <row r="10">
          <cell r="K10">
            <v>0</v>
          </cell>
        </row>
        <row r="11">
          <cell r="I11">
            <v>0</v>
          </cell>
          <cell r="J11">
            <v>0</v>
          </cell>
          <cell r="K11">
            <v>0</v>
          </cell>
        </row>
        <row r="12">
          <cell r="H12">
            <v>0</v>
          </cell>
          <cell r="I12">
            <v>0</v>
          </cell>
          <cell r="J12">
            <v>0</v>
          </cell>
          <cell r="K12">
            <v>0</v>
          </cell>
        </row>
        <row r="13">
          <cell r="H13">
            <v>0</v>
          </cell>
          <cell r="I13">
            <v>0</v>
          </cell>
          <cell r="J13">
            <v>0</v>
          </cell>
          <cell r="K13">
            <v>0</v>
          </cell>
        </row>
        <row r="14">
          <cell r="H14">
            <v>0</v>
          </cell>
          <cell r="I14">
            <v>0</v>
          </cell>
          <cell r="J14">
            <v>0</v>
          </cell>
          <cell r="K14">
            <v>0</v>
          </cell>
        </row>
        <row r="15">
          <cell r="H15">
            <v>0</v>
          </cell>
          <cell r="I15">
            <v>0</v>
          </cell>
          <cell r="J15">
            <v>0</v>
          </cell>
          <cell r="K15">
            <v>0</v>
          </cell>
        </row>
        <row r="16">
          <cell r="H16">
            <v>0</v>
          </cell>
          <cell r="I16">
            <v>0</v>
          </cell>
          <cell r="J16">
            <v>0</v>
          </cell>
          <cell r="K16">
            <v>0</v>
          </cell>
        </row>
        <row r="17">
          <cell r="H17">
            <v>0</v>
          </cell>
          <cell r="I17">
            <v>0</v>
          </cell>
          <cell r="J17">
            <v>0</v>
          </cell>
          <cell r="K17">
            <v>0</v>
          </cell>
        </row>
        <row r="20">
          <cell r="H20">
            <v>0</v>
          </cell>
          <cell r="I20">
            <v>0</v>
          </cell>
          <cell r="J20">
            <v>0</v>
          </cell>
          <cell r="K20">
            <v>0</v>
          </cell>
        </row>
        <row r="21">
          <cell r="H21">
            <v>0</v>
          </cell>
          <cell r="I21">
            <v>0</v>
          </cell>
          <cell r="J21">
            <v>0</v>
          </cell>
          <cell r="K21">
            <v>0</v>
          </cell>
        </row>
        <row r="22">
          <cell r="H22">
            <v>0</v>
          </cell>
          <cell r="I22">
            <v>0</v>
          </cell>
          <cell r="J22">
            <v>0</v>
          </cell>
          <cell r="K22">
            <v>0</v>
          </cell>
        </row>
        <row r="23">
          <cell r="H23">
            <v>0</v>
          </cell>
          <cell r="I23">
            <v>0</v>
          </cell>
          <cell r="J23">
            <v>0</v>
          </cell>
          <cell r="K23">
            <v>0</v>
          </cell>
        </row>
        <row r="26">
          <cell r="H26">
            <v>7312359745.6099997</v>
          </cell>
          <cell r="I26">
            <v>0</v>
          </cell>
          <cell r="J26">
            <v>0</v>
          </cell>
          <cell r="K26">
            <v>0</v>
          </cell>
        </row>
        <row r="27">
          <cell r="H27">
            <v>823098588.83999991</v>
          </cell>
          <cell r="I27">
            <v>0</v>
          </cell>
          <cell r="J27">
            <v>0</v>
          </cell>
          <cell r="K27">
            <v>0</v>
          </cell>
        </row>
        <row r="28">
          <cell r="H28">
            <v>0</v>
          </cell>
          <cell r="I28">
            <v>0</v>
          </cell>
          <cell r="J28">
            <v>0</v>
          </cell>
          <cell r="K28">
            <v>0</v>
          </cell>
        </row>
        <row r="31">
          <cell r="H31">
            <v>8260307.4400000004</v>
          </cell>
          <cell r="I31">
            <v>0</v>
          </cell>
          <cell r="J31">
            <v>0</v>
          </cell>
          <cell r="K31">
            <v>0</v>
          </cell>
        </row>
        <row r="34">
          <cell r="I34">
            <v>0</v>
          </cell>
          <cell r="K34">
            <v>0</v>
          </cell>
        </row>
        <row r="35">
          <cell r="I35">
            <v>0</v>
          </cell>
          <cell r="K35">
            <v>0</v>
          </cell>
        </row>
        <row r="36">
          <cell r="I36">
            <v>0</v>
          </cell>
          <cell r="J36">
            <v>0</v>
          </cell>
          <cell r="K36">
            <v>0</v>
          </cell>
        </row>
        <row r="37">
          <cell r="H37">
            <v>608517.92999999993</v>
          </cell>
        </row>
        <row r="38">
          <cell r="H38">
            <v>0</v>
          </cell>
        </row>
        <row r="39">
          <cell r="H39">
            <v>0</v>
          </cell>
        </row>
        <row r="40">
          <cell r="H40">
            <v>0</v>
          </cell>
        </row>
        <row r="41">
          <cell r="J41">
            <v>0</v>
          </cell>
          <cell r="K41">
            <v>0</v>
          </cell>
          <cell r="L41">
            <v>0</v>
          </cell>
        </row>
        <row r="42">
          <cell r="H42">
            <v>315061.63</v>
          </cell>
        </row>
        <row r="43">
          <cell r="H43">
            <v>0</v>
          </cell>
        </row>
        <row r="44">
          <cell r="H44">
            <v>89623.549999999988</v>
          </cell>
        </row>
        <row r="45">
          <cell r="H45">
            <v>247634.1</v>
          </cell>
        </row>
        <row r="49">
          <cell r="I49">
            <v>0</v>
          </cell>
        </row>
        <row r="50">
          <cell r="I50">
            <v>0</v>
          </cell>
          <cell r="J50">
            <v>0</v>
          </cell>
        </row>
        <row r="53">
          <cell r="H53">
            <v>34275206532.340004</v>
          </cell>
          <cell r="I53">
            <v>0</v>
          </cell>
          <cell r="J53">
            <v>0</v>
          </cell>
          <cell r="K53">
            <v>0</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ski.analiz@hmb.gov.tr" TargetMode="External"/><Relationship Id="rId1" Type="http://schemas.openxmlformats.org/officeDocument/2006/relationships/hyperlink" Target="mailto:kski.analiz@hmb.gov.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5"/>
  <sheetViews>
    <sheetView showGridLines="0" tabSelected="1" defaultGridColor="0" view="pageBreakPreview" colorId="22" zoomScale="70" zoomScaleNormal="80" zoomScaleSheetLayoutView="70" workbookViewId="0">
      <pane xSplit="2" ySplit="7" topLeftCell="C8" activePane="bottomRight" state="frozen"/>
      <selection activeCell="J45" sqref="J45"/>
      <selection pane="topRight" activeCell="J45" sqref="J45"/>
      <selection pane="bottomLeft" activeCell="J45" sqref="J45"/>
      <selection pane="bottomRight" activeCell="B2" sqref="B2:AD2"/>
    </sheetView>
  </sheetViews>
  <sheetFormatPr defaultRowHeight="15" x14ac:dyDescent="0.25"/>
  <cols>
    <col min="1" max="1" width="6.42578125" style="1" customWidth="1"/>
    <col min="2" max="2" width="89" style="1" bestFit="1" customWidth="1"/>
    <col min="3" max="4" width="11.85546875" style="2" hidden="1" customWidth="1"/>
    <col min="5" max="5" width="13.140625" style="2" hidden="1" customWidth="1"/>
    <col min="6" max="11" width="11.85546875" style="2" hidden="1" customWidth="1"/>
    <col min="12" max="12" width="13.140625" style="2" hidden="1" customWidth="1"/>
    <col min="13" max="13" width="11.85546875" style="2" hidden="1" customWidth="1"/>
    <col min="14" max="14" width="22.140625" style="2" hidden="1" customWidth="1"/>
    <col min="15" max="15" width="19.42578125" style="2" hidden="1" customWidth="1"/>
    <col min="16" max="23" width="19.42578125" style="2" customWidth="1"/>
    <col min="24" max="24" width="19.7109375" style="2" customWidth="1"/>
    <col min="25" max="28" width="19.42578125" style="2" hidden="1" customWidth="1"/>
    <col min="29" max="29" width="77.140625" style="2" customWidth="1"/>
    <col min="30" max="30" width="15.42578125" style="1" bestFit="1" customWidth="1"/>
    <col min="31" max="32" width="10.140625" style="1" bestFit="1" customWidth="1"/>
    <col min="33" max="33" width="9.140625" style="1"/>
    <col min="34" max="34" width="10.140625" style="1" bestFit="1" customWidth="1"/>
    <col min="35" max="16384" width="9.140625" style="1"/>
  </cols>
  <sheetData>
    <row r="1" spans="2:30" s="21" customFormat="1" ht="14.25" x14ac:dyDescent="0.2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row>
    <row r="2" spans="2:30" ht="21.75" customHeight="1" x14ac:dyDescent="0.25">
      <c r="B2" s="67" t="s">
        <v>110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row>
    <row r="3" spans="2:30" ht="21.75" customHeight="1" x14ac:dyDescent="0.25">
      <c r="B3" s="67" t="s">
        <v>109</v>
      </c>
      <c r="C3" s="67"/>
      <c r="D3" s="67"/>
      <c r="E3" s="67"/>
      <c r="F3" s="67"/>
      <c r="G3" s="67"/>
      <c r="H3" s="67"/>
      <c r="I3" s="67"/>
      <c r="J3" s="67"/>
      <c r="K3" s="67"/>
      <c r="L3" s="67"/>
      <c r="M3" s="67"/>
      <c r="N3" s="67"/>
      <c r="O3" s="67"/>
      <c r="P3" s="67"/>
      <c r="Q3" s="67"/>
      <c r="R3" s="67"/>
      <c r="S3" s="67"/>
      <c r="T3" s="67"/>
      <c r="U3" s="67"/>
      <c r="V3" s="67"/>
      <c r="W3" s="67"/>
      <c r="X3" s="67"/>
      <c r="Y3" s="67"/>
      <c r="Z3" s="67"/>
      <c r="AA3" s="67"/>
      <c r="AB3" s="67"/>
      <c r="AC3" s="67"/>
    </row>
    <row r="4" spans="2:30" ht="21.75" customHeight="1" x14ac:dyDescent="0.25">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row>
    <row r="5" spans="2:30" s="21" customFormat="1" ht="25.5" customHeight="1" x14ac:dyDescent="0.25">
      <c r="B5" s="68" t="s">
        <v>108</v>
      </c>
      <c r="C5" s="63">
        <v>2005</v>
      </c>
      <c r="D5" s="63">
        <v>2006</v>
      </c>
      <c r="E5" s="63">
        <v>2007</v>
      </c>
      <c r="F5" s="63">
        <v>2008</v>
      </c>
      <c r="G5" s="63">
        <v>2009</v>
      </c>
      <c r="H5" s="63">
        <v>2010</v>
      </c>
      <c r="I5" s="63">
        <v>2011</v>
      </c>
      <c r="J5" s="63" t="s">
        <v>107</v>
      </c>
      <c r="K5" s="63" t="s">
        <v>106</v>
      </c>
      <c r="L5" s="63" t="s">
        <v>105</v>
      </c>
      <c r="M5" s="63" t="s">
        <v>104</v>
      </c>
      <c r="N5" s="63" t="s">
        <v>103</v>
      </c>
      <c r="O5" s="63" t="s">
        <v>102</v>
      </c>
      <c r="P5" s="63" t="s">
        <v>101</v>
      </c>
      <c r="Q5" s="63" t="s">
        <v>100</v>
      </c>
      <c r="R5" s="63" t="s">
        <v>99</v>
      </c>
      <c r="S5" s="63" t="s">
        <v>98</v>
      </c>
      <c r="T5" s="63" t="s">
        <v>97</v>
      </c>
      <c r="U5" s="63" t="s">
        <v>96</v>
      </c>
      <c r="V5" s="63" t="s">
        <v>95</v>
      </c>
      <c r="W5" s="63" t="s">
        <v>94</v>
      </c>
      <c r="X5" s="63" t="s">
        <v>93</v>
      </c>
      <c r="Y5" s="63" t="s">
        <v>93</v>
      </c>
      <c r="Z5" s="63" t="s">
        <v>93</v>
      </c>
      <c r="AA5" s="63" t="s">
        <v>93</v>
      </c>
      <c r="AB5" s="63" t="s">
        <v>93</v>
      </c>
      <c r="AC5" s="71" t="s">
        <v>92</v>
      </c>
    </row>
    <row r="6" spans="2:30" s="21" customFormat="1" ht="25.5" customHeight="1" x14ac:dyDescent="0.25">
      <c r="B6" s="69"/>
      <c r="C6" s="62" t="s">
        <v>87</v>
      </c>
      <c r="D6" s="62" t="s">
        <v>87</v>
      </c>
      <c r="E6" s="62" t="s">
        <v>87</v>
      </c>
      <c r="F6" s="62" t="s">
        <v>87</v>
      </c>
      <c r="G6" s="62" t="s">
        <v>87</v>
      </c>
      <c r="H6" s="62" t="s">
        <v>87</v>
      </c>
      <c r="I6" s="62" t="s">
        <v>87</v>
      </c>
      <c r="J6" s="62" t="s">
        <v>87</v>
      </c>
      <c r="K6" s="62" t="s">
        <v>87</v>
      </c>
      <c r="L6" s="62" t="s">
        <v>87</v>
      </c>
      <c r="M6" s="62" t="s">
        <v>87</v>
      </c>
      <c r="N6" s="61" t="s">
        <v>87</v>
      </c>
      <c r="O6" s="61" t="s">
        <v>87</v>
      </c>
      <c r="P6" s="61" t="s">
        <v>87</v>
      </c>
      <c r="Q6" s="61" t="s">
        <v>87</v>
      </c>
      <c r="R6" s="61" t="s">
        <v>87</v>
      </c>
      <c r="S6" s="61" t="s">
        <v>87</v>
      </c>
      <c r="T6" s="61" t="s">
        <v>87</v>
      </c>
      <c r="U6" s="61" t="s">
        <v>87</v>
      </c>
      <c r="V6" s="61" t="s">
        <v>87</v>
      </c>
      <c r="W6" s="61" t="s">
        <v>87</v>
      </c>
      <c r="X6" s="61" t="s">
        <v>91</v>
      </c>
      <c r="Y6" s="61" t="s">
        <v>90</v>
      </c>
      <c r="Z6" s="61" t="s">
        <v>89</v>
      </c>
      <c r="AA6" s="61" t="s">
        <v>88</v>
      </c>
      <c r="AB6" s="61" t="s">
        <v>87</v>
      </c>
      <c r="AC6" s="72"/>
    </row>
    <row r="7" spans="2:30" s="21" customFormat="1" ht="30.75" customHeight="1" x14ac:dyDescent="0.25">
      <c r="B7" s="70"/>
      <c r="C7" s="59" t="s">
        <v>85</v>
      </c>
      <c r="D7" s="59" t="s">
        <v>85</v>
      </c>
      <c r="E7" s="59" t="s">
        <v>85</v>
      </c>
      <c r="F7" s="59" t="s">
        <v>85</v>
      </c>
      <c r="G7" s="59" t="s">
        <v>85</v>
      </c>
      <c r="H7" s="59" t="s">
        <v>85</v>
      </c>
      <c r="I7" s="59" t="s">
        <v>85</v>
      </c>
      <c r="J7" s="59" t="s">
        <v>85</v>
      </c>
      <c r="K7" s="59" t="s">
        <v>85</v>
      </c>
      <c r="L7" s="59" t="s">
        <v>86</v>
      </c>
      <c r="M7" s="59" t="s">
        <v>85</v>
      </c>
      <c r="N7" s="59" t="s">
        <v>85</v>
      </c>
      <c r="O7" s="59" t="s">
        <v>85</v>
      </c>
      <c r="P7" s="59" t="s">
        <v>85</v>
      </c>
      <c r="Q7" s="61" t="s">
        <v>85</v>
      </c>
      <c r="R7" s="61" t="s">
        <v>85</v>
      </c>
      <c r="S7" s="61" t="s">
        <v>85</v>
      </c>
      <c r="T7" s="60" t="s">
        <v>85</v>
      </c>
      <c r="U7" s="60" t="s">
        <v>85</v>
      </c>
      <c r="V7" s="60" t="s">
        <v>85</v>
      </c>
      <c r="W7" s="60" t="s">
        <v>85</v>
      </c>
      <c r="X7" s="59" t="s">
        <v>84</v>
      </c>
      <c r="Y7" s="59" t="s">
        <v>83</v>
      </c>
      <c r="Z7" s="59" t="s">
        <v>82</v>
      </c>
      <c r="AA7" s="59" t="s">
        <v>81</v>
      </c>
      <c r="AB7" s="59" t="s">
        <v>80</v>
      </c>
      <c r="AC7" s="73"/>
    </row>
    <row r="8" spans="2:30" ht="17.25" customHeight="1" x14ac:dyDescent="0.25">
      <c r="B8" s="32" t="s">
        <v>79</v>
      </c>
      <c r="C8" s="58">
        <f t="shared" ref="C8:AB8" si="0">SUM(C9:C21)</f>
        <v>2127532.4988600002</v>
      </c>
      <c r="D8" s="58">
        <f t="shared" si="0"/>
        <v>3429646.1991200005</v>
      </c>
      <c r="E8" s="58">
        <f t="shared" si="0"/>
        <v>1598475.26143</v>
      </c>
      <c r="F8" s="58">
        <f t="shared" si="0"/>
        <v>1927694.650410725</v>
      </c>
      <c r="G8" s="58">
        <f t="shared" si="0"/>
        <v>1667374.9161003332</v>
      </c>
      <c r="H8" s="58">
        <f t="shared" si="0"/>
        <v>1081433.41291</v>
      </c>
      <c r="I8" s="58">
        <f t="shared" si="0"/>
        <v>2007081.8807699999</v>
      </c>
      <c r="J8" s="58">
        <f t="shared" si="0"/>
        <v>2060146.5231299999</v>
      </c>
      <c r="K8" s="58">
        <f t="shared" si="0"/>
        <v>5203528.6124899993</v>
      </c>
      <c r="L8" s="58">
        <f t="shared" si="0"/>
        <v>6161230.8297299994</v>
      </c>
      <c r="M8" s="58">
        <f t="shared" si="0"/>
        <v>1964119.3385299998</v>
      </c>
      <c r="N8" s="58">
        <f t="shared" si="0"/>
        <v>2450127.13619</v>
      </c>
      <c r="O8" s="58">
        <f t="shared" si="0"/>
        <v>2199412.7399200001</v>
      </c>
      <c r="P8" s="58">
        <f t="shared" si="0"/>
        <v>3249077.9499399997</v>
      </c>
      <c r="Q8" s="58">
        <f t="shared" si="0"/>
        <v>2637459.8975400003</v>
      </c>
      <c r="R8" s="58">
        <f t="shared" si="0"/>
        <v>2007283.1682399998</v>
      </c>
      <c r="S8" s="58">
        <f t="shared" si="0"/>
        <v>3443257.9986799997</v>
      </c>
      <c r="T8" s="58">
        <f t="shared" si="0"/>
        <v>22897308.342399999</v>
      </c>
      <c r="U8" s="58">
        <f t="shared" si="0"/>
        <v>36131381.74972</v>
      </c>
      <c r="V8" s="58">
        <f t="shared" si="0"/>
        <v>46688736.886317</v>
      </c>
      <c r="W8" s="58">
        <f t="shared" si="0"/>
        <v>33494788.198349997</v>
      </c>
      <c r="X8" s="58">
        <f t="shared" si="0"/>
        <v>50008260.307439998</v>
      </c>
      <c r="Y8" s="58">
        <f t="shared" si="0"/>
        <v>0</v>
      </c>
      <c r="Z8" s="58">
        <f t="shared" si="0"/>
        <v>0</v>
      </c>
      <c r="AA8" s="58">
        <f t="shared" si="0"/>
        <v>0</v>
      </c>
      <c r="AB8" s="58">
        <f t="shared" si="0"/>
        <v>50008260.307439998</v>
      </c>
      <c r="AC8" s="32" t="s">
        <v>78</v>
      </c>
    </row>
    <row r="9" spans="2:30" ht="17.25" customHeight="1" x14ac:dyDescent="0.25">
      <c r="B9" s="45" t="s">
        <v>53</v>
      </c>
      <c r="C9" s="44">
        <v>206173</v>
      </c>
      <c r="D9" s="44">
        <v>200000</v>
      </c>
      <c r="E9" s="44">
        <v>343865.55687999999</v>
      </c>
      <c r="F9" s="44">
        <v>336365.61676499998</v>
      </c>
      <c r="G9" s="44">
        <v>859749.35467999999</v>
      </c>
      <c r="H9" s="44">
        <v>15111.34518</v>
      </c>
      <c r="I9" s="44">
        <v>444060.56491999998</v>
      </c>
      <c r="J9" s="44">
        <v>483372.08904999995</v>
      </c>
      <c r="K9" s="44">
        <v>449065.07022999995</v>
      </c>
      <c r="L9" s="44">
        <v>474745.82136</v>
      </c>
      <c r="M9" s="44">
        <v>448178.36319999996</v>
      </c>
      <c r="N9" s="44">
        <v>914519.90287999995</v>
      </c>
      <c r="O9" s="44">
        <v>888500.99283999996</v>
      </c>
      <c r="P9" s="44">
        <v>1553917.3395400001</v>
      </c>
      <c r="Q9" s="44">
        <v>1219063.8050800001</v>
      </c>
      <c r="R9" s="44">
        <v>0</v>
      </c>
      <c r="S9" s="44">
        <v>0</v>
      </c>
      <c r="T9" s="44">
        <v>16300000</v>
      </c>
      <c r="U9" s="44">
        <v>24000000</v>
      </c>
      <c r="V9" s="44">
        <v>26000000</v>
      </c>
      <c r="W9" s="44">
        <v>0</v>
      </c>
      <c r="X9" s="44">
        <f>(+'[1]2026 Çeyrekler Gerçekleşme'!H6)/1000</f>
        <v>50000000</v>
      </c>
      <c r="Y9" s="44">
        <f>(+'[1]2026 Çeyrekler Gerçekleşme'!I6)/1000</f>
        <v>0</v>
      </c>
      <c r="Z9" s="44">
        <f>(+'[1]2026 Çeyrekler Gerçekleşme'!J6)/1000</f>
        <v>0</v>
      </c>
      <c r="AA9" s="44">
        <f>(+'[1]2026 Çeyrekler Gerçekleşme'!K6)/1000</f>
        <v>0</v>
      </c>
      <c r="AB9" s="44">
        <f>X9+Y9+Z9+AA9</f>
        <v>50000000</v>
      </c>
      <c r="AC9" s="57" t="s">
        <v>53</v>
      </c>
    </row>
    <row r="10" spans="2:30" ht="17.25" customHeight="1" x14ac:dyDescent="0.25">
      <c r="B10" s="45" t="s">
        <v>52</v>
      </c>
      <c r="C10" s="44">
        <v>14875.475999999999</v>
      </c>
      <c r="D10" s="44">
        <v>20000</v>
      </c>
      <c r="E10" s="44">
        <v>30000</v>
      </c>
      <c r="F10" s="44">
        <v>45000</v>
      </c>
      <c r="G10" s="44">
        <v>53863.744888000001</v>
      </c>
      <c r="H10" s="44">
        <v>40363.846860000005</v>
      </c>
      <c r="I10" s="44">
        <v>26105.355599999999</v>
      </c>
      <c r="J10" s="44">
        <v>45921.171270000006</v>
      </c>
      <c r="K10" s="44">
        <v>37720.320090000001</v>
      </c>
      <c r="L10" s="44">
        <v>55567.360199999996</v>
      </c>
      <c r="M10" s="44">
        <v>74450.423190000001</v>
      </c>
      <c r="N10" s="44">
        <v>124284.79012000001</v>
      </c>
      <c r="O10" s="44">
        <v>254061.85759999999</v>
      </c>
      <c r="P10" s="44">
        <v>191145.37363999998</v>
      </c>
      <c r="Q10" s="44">
        <v>0</v>
      </c>
      <c r="R10" s="44">
        <v>0</v>
      </c>
      <c r="S10" s="44">
        <v>153937.90054</v>
      </c>
      <c r="T10" s="44">
        <v>614360.92078000004</v>
      </c>
      <c r="U10" s="44">
        <v>848223.82169999997</v>
      </c>
      <c r="V10" s="44">
        <v>2576851.279687</v>
      </c>
      <c r="W10" s="44">
        <v>2336571.3242600001</v>
      </c>
      <c r="X10" s="44">
        <f>(+'[1]2026 Çeyrekler Gerçekleşme'!H7)/1000</f>
        <v>0</v>
      </c>
      <c r="Y10" s="44">
        <v>0</v>
      </c>
      <c r="Z10" s="44">
        <f>(+'[1]2026 Çeyrekler Gerçekleşme'!J7)/1000</f>
        <v>0</v>
      </c>
      <c r="AA10" s="44">
        <f>(+'[1]2026 Çeyrekler Gerçekleşme'!K7)/1000</f>
        <v>0</v>
      </c>
      <c r="AB10" s="44">
        <f>X10+Y10+Z10+AA10</f>
        <v>0</v>
      </c>
      <c r="AC10" s="57" t="s">
        <v>52</v>
      </c>
    </row>
    <row r="11" spans="2:30" ht="17.25" customHeight="1" x14ac:dyDescent="0.25">
      <c r="B11" s="45" t="s">
        <v>77</v>
      </c>
      <c r="C11" s="44">
        <v>65729.555540000001</v>
      </c>
      <c r="D11" s="44">
        <v>32105.85339</v>
      </c>
      <c r="E11" s="44">
        <v>115685.52899999999</v>
      </c>
      <c r="F11" s="44">
        <v>131367.44795</v>
      </c>
      <c r="G11" s="44">
        <v>166896.5123</v>
      </c>
      <c r="H11" s="44">
        <v>184010.80181</v>
      </c>
      <c r="I11" s="44">
        <v>268810.03356000001</v>
      </c>
      <c r="J11" s="44">
        <v>443388.83786000003</v>
      </c>
      <c r="K11" s="44">
        <v>241287.30895999999</v>
      </c>
      <c r="L11" s="44">
        <v>587551.36719000002</v>
      </c>
      <c r="M11" s="44">
        <v>426055.26767000003</v>
      </c>
      <c r="N11" s="44">
        <v>733046.51099999994</v>
      </c>
      <c r="O11" s="44">
        <v>767382.45102000004</v>
      </c>
      <c r="P11" s="44">
        <v>1213955.5499700001</v>
      </c>
      <c r="Q11" s="44">
        <v>1051933.3403500002</v>
      </c>
      <c r="R11" s="44">
        <v>1300000</v>
      </c>
      <c r="S11" s="44">
        <v>1789887.57332</v>
      </c>
      <c r="T11" s="44">
        <v>3313472.3851300003</v>
      </c>
      <c r="U11" s="44">
        <v>7739817.3014400005</v>
      </c>
      <c r="V11" s="44">
        <v>9299467.4710799996</v>
      </c>
      <c r="W11" s="44">
        <v>17755483.78043</v>
      </c>
      <c r="X11" s="44">
        <f>(+'[1]2026 Çeyrekler Gerçekleşme'!H8)/1000</f>
        <v>0</v>
      </c>
      <c r="Y11" s="44">
        <v>0</v>
      </c>
      <c r="Z11" s="44">
        <f>(+'[1]2026 Çeyrekler Gerçekleşme'!J8)/1000</f>
        <v>0</v>
      </c>
      <c r="AA11" s="44">
        <v>0</v>
      </c>
      <c r="AB11" s="44">
        <v>0</v>
      </c>
      <c r="AC11" s="57" t="s">
        <v>77</v>
      </c>
    </row>
    <row r="12" spans="2:30" x14ac:dyDescent="0.25">
      <c r="B12" s="45" t="s">
        <v>51</v>
      </c>
      <c r="C12" s="44">
        <v>5000</v>
      </c>
      <c r="D12" s="44">
        <v>10205.63898</v>
      </c>
      <c r="E12" s="44">
        <v>10000</v>
      </c>
      <c r="F12" s="44">
        <v>15000</v>
      </c>
      <c r="G12" s="44">
        <v>27522.480753333337</v>
      </c>
      <c r="H12" s="44">
        <v>43950.699860000001</v>
      </c>
      <c r="I12" s="44">
        <v>39814.499859999996</v>
      </c>
      <c r="J12" s="44">
        <v>83668.862590000004</v>
      </c>
      <c r="K12" s="44">
        <v>112196.69601</v>
      </c>
      <c r="L12" s="44">
        <v>99878.233970000001</v>
      </c>
      <c r="M12" s="44">
        <v>135822.15533000001</v>
      </c>
      <c r="N12" s="44">
        <v>205187.88156000001</v>
      </c>
      <c r="O12" s="44">
        <v>288982.64818000002</v>
      </c>
      <c r="P12" s="44">
        <v>290057.92525999999</v>
      </c>
      <c r="Q12" s="44">
        <v>366448.50277999998</v>
      </c>
      <c r="R12" s="44">
        <v>579430.80666999996</v>
      </c>
      <c r="S12" s="44">
        <v>1083453.57968</v>
      </c>
      <c r="T12" s="44">
        <v>1554681.80076</v>
      </c>
      <c r="U12" s="44">
        <v>3459379.8210700001</v>
      </c>
      <c r="V12" s="44">
        <v>5911329.3409599997</v>
      </c>
      <c r="W12" s="44">
        <v>8177790.0884499997</v>
      </c>
      <c r="X12" s="44">
        <f>(+'[1]2026 Çeyrekler Gerçekleşme'!H9)/1000</f>
        <v>0</v>
      </c>
      <c r="Y12" s="44">
        <v>0</v>
      </c>
      <c r="Z12" s="44">
        <f>(+'[1]2026 Çeyrekler Gerçekleşme'!J9)/1000</f>
        <v>0</v>
      </c>
      <c r="AA12" s="44">
        <f>(+'[1]2026 Çeyrekler Gerçekleşme'!K9)/1000</f>
        <v>0</v>
      </c>
      <c r="AB12" s="44">
        <v>0</v>
      </c>
      <c r="AC12" s="57" t="s">
        <v>51</v>
      </c>
    </row>
    <row r="13" spans="2:30" ht="17.25" customHeight="1" x14ac:dyDescent="0.25">
      <c r="B13" s="45" t="s">
        <v>76</v>
      </c>
      <c r="C13" s="44"/>
      <c r="D13" s="44"/>
      <c r="E13" s="44"/>
      <c r="F13" s="44"/>
      <c r="G13" s="44"/>
      <c r="H13" s="44"/>
      <c r="I13" s="44"/>
      <c r="J13" s="44"/>
      <c r="K13" s="44"/>
      <c r="L13" s="44"/>
      <c r="M13" s="44"/>
      <c r="N13" s="44">
        <v>0</v>
      </c>
      <c r="O13" s="44">
        <v>0</v>
      </c>
      <c r="P13" s="44">
        <v>0</v>
      </c>
      <c r="Q13" s="44">
        <v>0</v>
      </c>
      <c r="R13" s="44">
        <v>0</v>
      </c>
      <c r="S13" s="44">
        <v>0</v>
      </c>
      <c r="T13" s="44">
        <v>0</v>
      </c>
      <c r="U13" s="44">
        <v>0</v>
      </c>
      <c r="V13" s="44">
        <v>2901087.8712900002</v>
      </c>
      <c r="W13" s="44">
        <v>5224942.5494499998</v>
      </c>
      <c r="X13" s="44">
        <v>0</v>
      </c>
      <c r="Y13" s="44">
        <v>0</v>
      </c>
      <c r="Z13" s="44">
        <f>(+'[1]2026 Çeyrekler Gerçekleşme'!J10)/1000</f>
        <v>0</v>
      </c>
      <c r="AA13" s="44">
        <f>(+'[1]2026 Çeyrekler Gerçekleşme'!K10)/1000</f>
        <v>0</v>
      </c>
      <c r="AB13" s="44">
        <v>0</v>
      </c>
      <c r="AC13" s="57" t="s">
        <v>76</v>
      </c>
    </row>
    <row r="14" spans="2:30" ht="17.25" customHeight="1" x14ac:dyDescent="0.25">
      <c r="B14" s="45" t="s">
        <v>50</v>
      </c>
      <c r="C14" s="44">
        <v>45000</v>
      </c>
      <c r="D14" s="44">
        <v>26000</v>
      </c>
      <c r="E14" s="44">
        <v>37500</v>
      </c>
      <c r="F14" s="44">
        <v>224106.6881</v>
      </c>
      <c r="G14" s="44">
        <v>0</v>
      </c>
      <c r="H14" s="44">
        <v>162289.29801999999</v>
      </c>
      <c r="I14" s="44">
        <v>588101.81032000005</v>
      </c>
      <c r="J14" s="44">
        <v>409521.81448</v>
      </c>
      <c r="K14" s="44">
        <v>750000</v>
      </c>
      <c r="L14" s="44">
        <v>0</v>
      </c>
      <c r="M14" s="44">
        <v>0</v>
      </c>
      <c r="N14" s="44">
        <v>0</v>
      </c>
      <c r="O14" s="44">
        <v>0</v>
      </c>
      <c r="P14" s="44">
        <v>0</v>
      </c>
      <c r="Q14" s="44">
        <v>0</v>
      </c>
      <c r="R14" s="44">
        <v>0</v>
      </c>
      <c r="S14" s="44">
        <v>0</v>
      </c>
      <c r="T14" s="44">
        <v>0</v>
      </c>
      <c r="U14" s="44">
        <v>0</v>
      </c>
      <c r="V14" s="44">
        <v>0</v>
      </c>
      <c r="W14" s="44">
        <v>0</v>
      </c>
      <c r="X14" s="44">
        <f>(+'[1]2026 Çeyrekler Gerçekleşme'!H12)/1000</f>
        <v>0</v>
      </c>
      <c r="Y14" s="44">
        <f>(+'[1]2026 Çeyrekler Gerçekleşme'!I11)/1000</f>
        <v>0</v>
      </c>
      <c r="Z14" s="44">
        <f>(+'[1]2026 Çeyrekler Gerçekleşme'!J11)/1000</f>
        <v>0</v>
      </c>
      <c r="AA14" s="44">
        <f>(+'[1]2026 Çeyrekler Gerçekleşme'!K11)/1000</f>
        <v>0</v>
      </c>
      <c r="AB14" s="44">
        <f t="shared" ref="AB14:AB21" si="1">X14+Y14+Z14+AA14</f>
        <v>0</v>
      </c>
      <c r="AC14" s="57" t="s">
        <v>50</v>
      </c>
    </row>
    <row r="15" spans="2:30" ht="17.25" customHeight="1" x14ac:dyDescent="0.25">
      <c r="B15" s="45" t="s">
        <v>75</v>
      </c>
      <c r="C15" s="44">
        <v>0</v>
      </c>
      <c r="D15" s="44">
        <v>0</v>
      </c>
      <c r="E15" s="44">
        <v>0</v>
      </c>
      <c r="F15" s="44">
        <v>0</v>
      </c>
      <c r="G15" s="44">
        <v>0</v>
      </c>
      <c r="H15" s="44">
        <v>0</v>
      </c>
      <c r="I15" s="44">
        <v>0</v>
      </c>
      <c r="J15" s="44">
        <v>32244.203219999999</v>
      </c>
      <c r="K15" s="44">
        <f>44904.94918+45000</f>
        <v>89904.949179999996</v>
      </c>
      <c r="L15" s="44">
        <v>57762.622170000002</v>
      </c>
      <c r="M15" s="44">
        <v>3132.9552799999997</v>
      </c>
      <c r="N15" s="44">
        <v>21657.080959999999</v>
      </c>
      <c r="O15" s="44">
        <v>482.84770000000003</v>
      </c>
      <c r="P15" s="44">
        <v>0</v>
      </c>
      <c r="Q15" s="44">
        <v>0</v>
      </c>
      <c r="R15" s="44">
        <v>0</v>
      </c>
      <c r="S15" s="44">
        <v>18059.68591</v>
      </c>
      <c r="T15" s="44">
        <v>0</v>
      </c>
      <c r="U15" s="44">
        <v>0</v>
      </c>
      <c r="V15" s="44">
        <v>0</v>
      </c>
      <c r="W15" s="44">
        <v>0</v>
      </c>
      <c r="X15" s="44">
        <f>(+'[1]2026 Çeyrekler Gerçekleşme'!H13)/1000</f>
        <v>0</v>
      </c>
      <c r="Y15" s="44">
        <f>(+'[1]2026 Çeyrekler Gerçekleşme'!I12)/1000</f>
        <v>0</v>
      </c>
      <c r="Z15" s="44">
        <f>(+'[1]2026 Çeyrekler Gerçekleşme'!J12)/1000</f>
        <v>0</v>
      </c>
      <c r="AA15" s="44">
        <f>(+'[1]2026 Çeyrekler Gerçekleşme'!K12)/1000</f>
        <v>0</v>
      </c>
      <c r="AB15" s="44">
        <f t="shared" si="1"/>
        <v>0</v>
      </c>
      <c r="AC15" s="57" t="s">
        <v>75</v>
      </c>
    </row>
    <row r="16" spans="2:30" ht="17.25" customHeight="1" x14ac:dyDescent="0.25">
      <c r="B16" s="45" t="s">
        <v>74</v>
      </c>
      <c r="C16" s="44"/>
      <c r="D16" s="44"/>
      <c r="E16" s="44"/>
      <c r="F16" s="44"/>
      <c r="G16" s="44"/>
      <c r="H16" s="44"/>
      <c r="I16" s="44"/>
      <c r="J16" s="44"/>
      <c r="K16" s="44">
        <v>2808315</v>
      </c>
      <c r="L16" s="44">
        <v>4294590.1672059996</v>
      </c>
      <c r="M16" s="44">
        <v>0</v>
      </c>
      <c r="N16" s="44">
        <v>0</v>
      </c>
      <c r="O16" s="44">
        <v>0</v>
      </c>
      <c r="P16" s="44">
        <v>0</v>
      </c>
      <c r="Q16" s="44">
        <v>0</v>
      </c>
      <c r="R16" s="44">
        <v>0</v>
      </c>
      <c r="S16" s="44">
        <v>0</v>
      </c>
      <c r="T16" s="44">
        <v>0</v>
      </c>
      <c r="U16" s="44">
        <v>0</v>
      </c>
      <c r="V16" s="44">
        <v>0</v>
      </c>
      <c r="W16" s="44">
        <v>0</v>
      </c>
      <c r="X16" s="44">
        <f>(+'[1]2026 Çeyrekler Gerçekleşme'!H14)/1000</f>
        <v>0</v>
      </c>
      <c r="Y16" s="44">
        <f>(+'[1]2026 Çeyrekler Gerçekleşme'!I13)/1000</f>
        <v>0</v>
      </c>
      <c r="Z16" s="44">
        <f>(+'[1]2026 Çeyrekler Gerçekleşme'!J13)/1000</f>
        <v>0</v>
      </c>
      <c r="AA16" s="44">
        <f>(+'[1]2026 Çeyrekler Gerçekleşme'!K13)/1000</f>
        <v>0</v>
      </c>
      <c r="AB16" s="44">
        <f t="shared" si="1"/>
        <v>0</v>
      </c>
      <c r="AC16" s="57" t="s">
        <v>74</v>
      </c>
    </row>
    <row r="17" spans="2:29" ht="17.25" customHeight="1" x14ac:dyDescent="0.25">
      <c r="B17" s="45" t="s">
        <v>73</v>
      </c>
      <c r="C17" s="44"/>
      <c r="D17" s="44"/>
      <c r="E17" s="44"/>
      <c r="F17" s="44"/>
      <c r="G17" s="44"/>
      <c r="H17" s="44"/>
      <c r="I17" s="44"/>
      <c r="J17" s="44"/>
      <c r="K17" s="44"/>
      <c r="L17" s="44">
        <v>50000</v>
      </c>
      <c r="M17" s="44">
        <v>200000</v>
      </c>
      <c r="N17" s="44">
        <v>0</v>
      </c>
      <c r="O17" s="44">
        <v>0</v>
      </c>
      <c r="P17" s="44">
        <v>0</v>
      </c>
      <c r="Q17" s="44">
        <v>0</v>
      </c>
      <c r="R17" s="44">
        <v>0</v>
      </c>
      <c r="S17" s="44">
        <v>0</v>
      </c>
      <c r="T17" s="44">
        <v>0</v>
      </c>
      <c r="U17" s="44">
        <v>0</v>
      </c>
      <c r="V17" s="44">
        <v>0</v>
      </c>
      <c r="W17" s="44">
        <v>0</v>
      </c>
      <c r="X17" s="44">
        <f>(+'[1]2026 Çeyrekler Gerçekleşme'!H15)/1000</f>
        <v>0</v>
      </c>
      <c r="Y17" s="44">
        <f>(+'[1]2026 Çeyrekler Gerçekleşme'!I14)/1000</f>
        <v>0</v>
      </c>
      <c r="Z17" s="44">
        <f>(+'[1]2026 Çeyrekler Gerçekleşme'!J14)/1000</f>
        <v>0</v>
      </c>
      <c r="AA17" s="44">
        <f>(+'[1]2026 Çeyrekler Gerçekleşme'!K14)/1000</f>
        <v>0</v>
      </c>
      <c r="AB17" s="44">
        <f t="shared" si="1"/>
        <v>0</v>
      </c>
      <c r="AC17" s="57" t="s">
        <v>73</v>
      </c>
    </row>
    <row r="18" spans="2:29" ht="17.25" customHeight="1" x14ac:dyDescent="0.25">
      <c r="B18" s="45" t="s">
        <v>72</v>
      </c>
      <c r="C18" s="44"/>
      <c r="D18" s="44"/>
      <c r="E18" s="44"/>
      <c r="F18" s="44"/>
      <c r="G18" s="44"/>
      <c r="H18" s="44"/>
      <c r="I18" s="44"/>
      <c r="J18" s="44"/>
      <c r="K18" s="44"/>
      <c r="L18" s="44">
        <v>245170.41031399998</v>
      </c>
      <c r="M18" s="44">
        <v>50000</v>
      </c>
      <c r="N18" s="44">
        <v>0</v>
      </c>
      <c r="O18" s="44">
        <v>0</v>
      </c>
      <c r="P18" s="44">
        <v>0</v>
      </c>
      <c r="Q18" s="44">
        <v>0</v>
      </c>
      <c r="R18" s="44">
        <v>0</v>
      </c>
      <c r="S18" s="44">
        <v>0</v>
      </c>
      <c r="T18" s="44">
        <v>0</v>
      </c>
      <c r="U18" s="44">
        <v>0</v>
      </c>
      <c r="V18" s="44">
        <v>0</v>
      </c>
      <c r="W18" s="44">
        <v>0</v>
      </c>
      <c r="X18" s="44">
        <f>(+'[1]2026 Çeyrekler Gerçekleşme'!H16)/1000</f>
        <v>0</v>
      </c>
      <c r="Y18" s="44">
        <f>(+'[1]2026 Çeyrekler Gerçekleşme'!I15)/1000</f>
        <v>0</v>
      </c>
      <c r="Z18" s="44">
        <f>(+'[1]2026 Çeyrekler Gerçekleşme'!J15)/1000</f>
        <v>0</v>
      </c>
      <c r="AA18" s="44">
        <f>(+'[1]2026 Çeyrekler Gerçekleşme'!K15)/1000</f>
        <v>0</v>
      </c>
      <c r="AB18" s="44">
        <f t="shared" si="1"/>
        <v>0</v>
      </c>
      <c r="AC18" s="57" t="s">
        <v>72</v>
      </c>
    </row>
    <row r="19" spans="2:29" ht="17.25" customHeight="1" x14ac:dyDescent="0.25">
      <c r="B19" s="45" t="s">
        <v>71</v>
      </c>
      <c r="C19" s="44">
        <v>0</v>
      </c>
      <c r="D19" s="44">
        <v>0</v>
      </c>
      <c r="E19" s="44">
        <v>70000</v>
      </c>
      <c r="F19" s="44">
        <v>140000</v>
      </c>
      <c r="G19" s="44">
        <v>156999.99999899999</v>
      </c>
      <c r="H19" s="44">
        <v>185056.69206</v>
      </c>
      <c r="I19" s="44">
        <v>35000</v>
      </c>
      <c r="J19" s="44">
        <v>50957.323329999999</v>
      </c>
      <c r="K19" s="44">
        <v>52015.777099999999</v>
      </c>
      <c r="L19" s="44">
        <v>50000</v>
      </c>
      <c r="M19" s="44">
        <v>130583.43388</v>
      </c>
      <c r="N19" s="44">
        <v>225000</v>
      </c>
      <c r="O19" s="44">
        <v>0</v>
      </c>
      <c r="P19" s="44">
        <v>0</v>
      </c>
      <c r="Q19" s="44">
        <v>0</v>
      </c>
      <c r="R19" s="44">
        <v>0</v>
      </c>
      <c r="S19" s="44">
        <v>0</v>
      </c>
      <c r="T19" s="44">
        <v>0</v>
      </c>
      <c r="U19" s="44">
        <v>0</v>
      </c>
      <c r="V19" s="44">
        <v>0</v>
      </c>
      <c r="W19" s="44">
        <v>0</v>
      </c>
      <c r="X19" s="44">
        <f>(+'[1]2026 Çeyrekler Gerçekleşme'!H17)/1000</f>
        <v>0</v>
      </c>
      <c r="Y19" s="44">
        <f>(+'[1]2026 Çeyrekler Gerçekleşme'!I16)/1000</f>
        <v>0</v>
      </c>
      <c r="Z19" s="44">
        <f>(+'[1]2026 Çeyrekler Gerçekleşme'!J16)/1000</f>
        <v>0</v>
      </c>
      <c r="AA19" s="44">
        <f>(+'[1]2026 Çeyrekler Gerçekleşme'!K16)/1000</f>
        <v>0</v>
      </c>
      <c r="AB19" s="44">
        <f t="shared" si="1"/>
        <v>0</v>
      </c>
      <c r="AC19" s="57" t="s">
        <v>71</v>
      </c>
    </row>
    <row r="20" spans="2:29" ht="17.25" customHeight="1" x14ac:dyDescent="0.25">
      <c r="B20" s="45" t="s">
        <v>70</v>
      </c>
      <c r="C20" s="44">
        <v>1790754.4673200003</v>
      </c>
      <c r="D20" s="44">
        <v>3139875.3107700003</v>
      </c>
      <c r="E20" s="44">
        <v>989673.57062000001</v>
      </c>
      <c r="F20" s="44">
        <v>1035092.749815725</v>
      </c>
      <c r="G20" s="44">
        <v>401273.80976999999</v>
      </c>
      <c r="H20" s="44">
        <v>449415.71849</v>
      </c>
      <c r="I20" s="44">
        <v>604260.28148000001</v>
      </c>
      <c r="J20" s="44">
        <v>510702.12205000001</v>
      </c>
      <c r="K20" s="44">
        <v>649854.95623999997</v>
      </c>
      <c r="L20" s="44">
        <v>245621.35055999999</v>
      </c>
      <c r="M20" s="44">
        <v>495710.33052999998</v>
      </c>
      <c r="N20" s="44">
        <v>226429.47711000001</v>
      </c>
      <c r="O20" s="44">
        <v>0</v>
      </c>
      <c r="P20" s="44">
        <v>0</v>
      </c>
      <c r="Q20" s="44">
        <v>0</v>
      </c>
      <c r="R20" s="44">
        <v>127852.36156999999</v>
      </c>
      <c r="S20" s="44">
        <v>397918.91729999997</v>
      </c>
      <c r="T20" s="44">
        <v>1114792.2668299999</v>
      </c>
      <c r="U20" s="44">
        <v>0</v>
      </c>
      <c r="V20" s="44">
        <v>0</v>
      </c>
      <c r="W20" s="44">
        <v>0</v>
      </c>
      <c r="X20" s="44">
        <f>(+'[1]2026 Çeyrekler Gerçekleşme'!H18)/1000</f>
        <v>0</v>
      </c>
      <c r="Y20" s="44">
        <f>(+'[1]2026 Çeyrekler Gerçekleşme'!I17)/1000</f>
        <v>0</v>
      </c>
      <c r="Z20" s="44">
        <f>(+'[1]2026 Çeyrekler Gerçekleşme'!J17)/1000</f>
        <v>0</v>
      </c>
      <c r="AA20" s="44">
        <f>(+'[1]2026 Çeyrekler Gerçekleşme'!K17)/1000</f>
        <v>0</v>
      </c>
      <c r="AB20" s="44">
        <f t="shared" si="1"/>
        <v>0</v>
      </c>
      <c r="AC20" s="57" t="s">
        <v>69</v>
      </c>
    </row>
    <row r="21" spans="2:29" ht="17.25" customHeight="1" x14ac:dyDescent="0.25">
      <c r="B21" s="56" t="s">
        <v>68</v>
      </c>
      <c r="C21" s="42">
        <v>0</v>
      </c>
      <c r="D21" s="42">
        <v>1459.39598</v>
      </c>
      <c r="E21" s="42">
        <v>1750.60493</v>
      </c>
      <c r="F21" s="42">
        <v>762.14778000000001</v>
      </c>
      <c r="G21" s="42">
        <v>1069.0137099999999</v>
      </c>
      <c r="H21" s="42">
        <v>1235.0106300000002</v>
      </c>
      <c r="I21" s="42">
        <v>929.33502999999996</v>
      </c>
      <c r="J21" s="42">
        <v>370.09928000000002</v>
      </c>
      <c r="K21" s="42">
        <v>13168.534680000001</v>
      </c>
      <c r="L21" s="42">
        <v>343.49675999999999</v>
      </c>
      <c r="M21" s="42">
        <v>186.40944999999999</v>
      </c>
      <c r="N21" s="42">
        <v>1.4925600000000001</v>
      </c>
      <c r="O21" s="42">
        <v>1.94258</v>
      </c>
      <c r="P21" s="42">
        <v>1.76153</v>
      </c>
      <c r="Q21" s="42">
        <v>14.24933</v>
      </c>
      <c r="R21" s="42">
        <v>0</v>
      </c>
      <c r="S21" s="42">
        <v>0.34193000000000001</v>
      </c>
      <c r="T21" s="42">
        <v>0.96889999999999998</v>
      </c>
      <c r="U21" s="42">
        <v>83960.805510000006</v>
      </c>
      <c r="V21" s="42">
        <v>0.92330000000000001</v>
      </c>
      <c r="W21" s="42">
        <v>0.45576</v>
      </c>
      <c r="X21" s="42">
        <f>(+'[1]2026 Çeyrekler Gerçekleşme'!H31)/1000</f>
        <v>8260.3074400000005</v>
      </c>
      <c r="Y21" s="42">
        <f>(+'[1]2026 Çeyrekler Gerçekleşme'!I31)/1000</f>
        <v>0</v>
      </c>
      <c r="Z21" s="42">
        <f>(+'[1]2026 Çeyrekler Gerçekleşme'!J31)/1000</f>
        <v>0</v>
      </c>
      <c r="AA21" s="42">
        <f>(+'[1]2026 Çeyrekler Gerçekleşme'!K31)/1000</f>
        <v>0</v>
      </c>
      <c r="AB21" s="42">
        <f t="shared" si="1"/>
        <v>8260.3074400000005</v>
      </c>
      <c r="AC21" s="55" t="s">
        <v>67</v>
      </c>
    </row>
    <row r="22" spans="2:29" s="21" customFormat="1" ht="14.25" x14ac:dyDescent="0.25">
      <c r="B22" s="36"/>
      <c r="C22" s="34"/>
      <c r="D22" s="34"/>
      <c r="E22" s="34"/>
      <c r="F22" s="34"/>
      <c r="G22" s="34"/>
      <c r="H22" s="34"/>
      <c r="I22" s="34"/>
      <c r="J22" s="34"/>
      <c r="K22" s="34"/>
      <c r="L22" s="33"/>
      <c r="M22" s="33"/>
      <c r="N22" s="33"/>
      <c r="O22" s="33"/>
      <c r="P22" s="33"/>
      <c r="Q22" s="33"/>
      <c r="R22" s="33"/>
      <c r="S22" s="33"/>
      <c r="T22" s="33"/>
      <c r="U22" s="33"/>
      <c r="V22" s="33"/>
      <c r="W22" s="33"/>
      <c r="X22" s="33"/>
      <c r="Y22" s="33"/>
      <c r="Z22" s="33"/>
      <c r="AA22" s="33"/>
      <c r="AB22" s="33"/>
      <c r="AC22" s="54"/>
    </row>
    <row r="23" spans="2:29" ht="17.25" customHeight="1" x14ac:dyDescent="0.25">
      <c r="B23" s="32" t="s">
        <v>66</v>
      </c>
      <c r="C23" s="39">
        <f t="shared" ref="C23:AB23" si="2">SUM(C24:C28)</f>
        <v>1272002.6478200001</v>
      </c>
      <c r="D23" s="39">
        <f t="shared" si="2"/>
        <v>1384853.3737699999</v>
      </c>
      <c r="E23" s="39">
        <f t="shared" si="2"/>
        <v>2614583.04794</v>
      </c>
      <c r="F23" s="39">
        <f t="shared" si="2"/>
        <v>1660167.3568800001</v>
      </c>
      <c r="G23" s="39">
        <f t="shared" si="2"/>
        <v>2092061.8021399998</v>
      </c>
      <c r="H23" s="39">
        <f t="shared" si="2"/>
        <v>2878003.3220799998</v>
      </c>
      <c r="I23" s="39">
        <f t="shared" si="2"/>
        <v>1856070.6126000001</v>
      </c>
      <c r="J23" s="39">
        <f t="shared" si="2"/>
        <v>6025325.2524400009</v>
      </c>
      <c r="K23" s="39">
        <f t="shared" si="2"/>
        <v>3028130.6332900003</v>
      </c>
      <c r="L23" s="39">
        <f t="shared" si="2"/>
        <v>3485977.8713400001</v>
      </c>
      <c r="M23" s="39">
        <f t="shared" si="2"/>
        <v>5925812.8972800002</v>
      </c>
      <c r="N23" s="39">
        <f t="shared" si="2"/>
        <v>9533915.49388</v>
      </c>
      <c r="O23" s="39">
        <f t="shared" si="2"/>
        <v>6660952.52697</v>
      </c>
      <c r="P23" s="39">
        <f t="shared" si="2"/>
        <v>12361674.22026</v>
      </c>
      <c r="Q23" s="39">
        <f t="shared" si="2"/>
        <v>78288299.086120009</v>
      </c>
      <c r="R23" s="39">
        <f t="shared" si="2"/>
        <v>44459520.153150007</v>
      </c>
      <c r="S23" s="39">
        <f t="shared" si="2"/>
        <v>35770146.950130001</v>
      </c>
      <c r="T23" s="39">
        <f t="shared" si="2"/>
        <v>54342258.190540001</v>
      </c>
      <c r="U23" s="39">
        <f t="shared" si="2"/>
        <v>40037471.2742</v>
      </c>
      <c r="V23" s="39">
        <f t="shared" si="2"/>
        <v>0</v>
      </c>
      <c r="W23" s="39">
        <f t="shared" si="2"/>
        <v>0</v>
      </c>
      <c r="X23" s="39">
        <f t="shared" si="2"/>
        <v>0</v>
      </c>
      <c r="Y23" s="39">
        <f t="shared" si="2"/>
        <v>0</v>
      </c>
      <c r="Z23" s="39">
        <f t="shared" si="2"/>
        <v>0</v>
      </c>
      <c r="AA23" s="39">
        <f t="shared" si="2"/>
        <v>0</v>
      </c>
      <c r="AB23" s="39">
        <f t="shared" si="2"/>
        <v>0</v>
      </c>
      <c r="AC23" s="53" t="s">
        <v>65</v>
      </c>
    </row>
    <row r="24" spans="2:29" ht="17.25" customHeight="1" x14ac:dyDescent="0.25">
      <c r="B24" s="45" t="s">
        <v>64</v>
      </c>
      <c r="C24" s="44">
        <v>0</v>
      </c>
      <c r="D24" s="44">
        <v>0</v>
      </c>
      <c r="E24" s="44">
        <v>83619.748040000006</v>
      </c>
      <c r="F24" s="44">
        <v>0</v>
      </c>
      <c r="G24" s="44">
        <v>0</v>
      </c>
      <c r="H24" s="44">
        <v>239689.46523999999</v>
      </c>
      <c r="I24" s="44">
        <v>173747.70272999999</v>
      </c>
      <c r="J24" s="44">
        <v>166501.83103</v>
      </c>
      <c r="K24" s="44">
        <v>10506.552300000001</v>
      </c>
      <c r="L24" s="44">
        <v>10749.40252</v>
      </c>
      <c r="M24" s="44">
        <v>18147.899370000003</v>
      </c>
      <c r="N24" s="44">
        <v>0</v>
      </c>
      <c r="O24" s="44">
        <v>0</v>
      </c>
      <c r="P24" s="44">
        <v>0</v>
      </c>
      <c r="Q24" s="44">
        <v>0</v>
      </c>
      <c r="R24" s="44">
        <v>0</v>
      </c>
      <c r="S24" s="44"/>
      <c r="T24" s="44">
        <v>0</v>
      </c>
      <c r="U24" s="44">
        <v>0</v>
      </c>
      <c r="V24" s="44">
        <v>0</v>
      </c>
      <c r="W24" s="44">
        <v>0</v>
      </c>
      <c r="X24" s="44">
        <f>(+'[1]2026 Çeyrekler Gerçekleşme'!H20)/1000</f>
        <v>0</v>
      </c>
      <c r="Y24" s="44">
        <f>(+'[1]2026 Çeyrekler Gerçekleşme'!I20)/1000</f>
        <v>0</v>
      </c>
      <c r="Z24" s="44">
        <f>(+'[1]2026 Çeyrekler Gerçekleşme'!J20)/1000</f>
        <v>0</v>
      </c>
      <c r="AA24" s="44">
        <f>(+'[1]2026 Çeyrekler Gerçekleşme'!K20)/1000</f>
        <v>0</v>
      </c>
      <c r="AB24" s="44">
        <f>X24+Y24+Z24+AA24</f>
        <v>0</v>
      </c>
      <c r="AC24" s="46" t="s">
        <v>64</v>
      </c>
    </row>
    <row r="25" spans="2:29" ht="17.25" customHeight="1" x14ac:dyDescent="0.25">
      <c r="B25" s="45" t="s">
        <v>63</v>
      </c>
      <c r="C25" s="44">
        <v>284316.60715</v>
      </c>
      <c r="D25" s="44">
        <v>297299.68082000001</v>
      </c>
      <c r="E25" s="44">
        <v>0</v>
      </c>
      <c r="F25" s="44">
        <v>0</v>
      </c>
      <c r="G25" s="44">
        <v>0</v>
      </c>
      <c r="H25" s="44">
        <v>0</v>
      </c>
      <c r="I25" s="44">
        <v>0</v>
      </c>
      <c r="J25" s="44">
        <v>0</v>
      </c>
      <c r="K25" s="44">
        <v>0</v>
      </c>
      <c r="L25" s="44">
        <v>0</v>
      </c>
      <c r="M25" s="44">
        <v>0</v>
      </c>
      <c r="N25" s="44">
        <v>0</v>
      </c>
      <c r="O25" s="44">
        <v>0</v>
      </c>
      <c r="P25" s="44">
        <v>0</v>
      </c>
      <c r="Q25" s="44">
        <v>0</v>
      </c>
      <c r="R25" s="44">
        <v>0</v>
      </c>
      <c r="S25" s="44"/>
      <c r="T25" s="44">
        <v>0</v>
      </c>
      <c r="U25" s="44">
        <v>0</v>
      </c>
      <c r="V25" s="44">
        <v>0</v>
      </c>
      <c r="W25" s="44">
        <v>0</v>
      </c>
      <c r="X25" s="44">
        <v>0</v>
      </c>
      <c r="Y25" s="44">
        <v>0</v>
      </c>
      <c r="Z25" s="44">
        <v>0</v>
      </c>
      <c r="AA25" s="44">
        <v>0</v>
      </c>
      <c r="AB25" s="44">
        <f>X25+Y25+Z25+AA25</f>
        <v>0</v>
      </c>
      <c r="AC25" s="46" t="s">
        <v>62</v>
      </c>
    </row>
    <row r="26" spans="2:29" ht="17.25" customHeight="1" x14ac:dyDescent="0.25">
      <c r="B26" s="45" t="s">
        <v>61</v>
      </c>
      <c r="C26" s="44">
        <v>0</v>
      </c>
      <c r="D26" s="44">
        <v>0</v>
      </c>
      <c r="E26" s="44">
        <v>921333.58299999998</v>
      </c>
      <c r="F26" s="44">
        <v>1.6421399999999999</v>
      </c>
      <c r="G26" s="44">
        <v>1334624.0008099999</v>
      </c>
      <c r="H26" s="44">
        <v>1833456.4608999998</v>
      </c>
      <c r="I26" s="44">
        <v>857139.53135000006</v>
      </c>
      <c r="J26" s="44">
        <v>5752585.2042200007</v>
      </c>
      <c r="K26" s="44">
        <f>2911296118.13/1000</f>
        <v>2911296.1181300003</v>
      </c>
      <c r="L26" s="44">
        <v>3362240.9246</v>
      </c>
      <c r="M26" s="44">
        <v>5801439.6065100003</v>
      </c>
      <c r="N26" s="44">
        <v>9303014.1739099994</v>
      </c>
      <c r="O26" s="44">
        <v>6410952.52697</v>
      </c>
      <c r="P26" s="44">
        <v>12356543.035389999</v>
      </c>
      <c r="Q26" s="44">
        <v>78288299.086120009</v>
      </c>
      <c r="R26" s="44">
        <v>44459520.153150007</v>
      </c>
      <c r="S26" s="44">
        <v>35770146.950130001</v>
      </c>
      <c r="T26" s="44">
        <v>54342258.190540001</v>
      </c>
      <c r="U26" s="44">
        <v>40037471.2742</v>
      </c>
      <c r="V26" s="44">
        <f>(+'[1]2026 Çeyrekler Gerçekleşme'!G21)/1000</f>
        <v>0</v>
      </c>
      <c r="W26" s="44">
        <v>0</v>
      </c>
      <c r="X26" s="44">
        <f>(+'[1]2026 Çeyrekler Gerçekleşme'!H21)/1000</f>
        <v>0</v>
      </c>
      <c r="Y26" s="44">
        <f>(+'[1]2026 Çeyrekler Gerçekleşme'!I21)/1000</f>
        <v>0</v>
      </c>
      <c r="Z26" s="44">
        <f>(+'[1]2026 Çeyrekler Gerçekleşme'!J21)/1000</f>
        <v>0</v>
      </c>
      <c r="AA26" s="44">
        <f>(+'[1]2026 Çeyrekler Gerçekleşme'!K21)/1000</f>
        <v>0</v>
      </c>
      <c r="AB26" s="44">
        <f>X26+Y26+Z26+AA26</f>
        <v>0</v>
      </c>
      <c r="AC26" s="46" t="s">
        <v>60</v>
      </c>
    </row>
    <row r="27" spans="2:29" ht="17.25" customHeight="1" x14ac:dyDescent="0.25">
      <c r="B27" s="45" t="s">
        <v>59</v>
      </c>
      <c r="C27" s="44">
        <v>0</v>
      </c>
      <c r="D27" s="44">
        <v>7900.6220499999999</v>
      </c>
      <c r="E27" s="44">
        <v>103040.723</v>
      </c>
      <c r="F27" s="44">
        <v>6894.7710500000012</v>
      </c>
      <c r="G27" s="44">
        <v>6737.44</v>
      </c>
      <c r="H27" s="44">
        <v>4308.4244399999998</v>
      </c>
      <c r="I27" s="44">
        <v>3557.5818800000002</v>
      </c>
      <c r="J27" s="44">
        <v>0</v>
      </c>
      <c r="K27" s="44">
        <v>6737.5442199999998</v>
      </c>
      <c r="L27" s="44">
        <v>6737.5442199999998</v>
      </c>
      <c r="M27" s="44">
        <v>0</v>
      </c>
      <c r="N27" s="44">
        <v>0</v>
      </c>
      <c r="O27" s="44">
        <v>0</v>
      </c>
      <c r="P27" s="44">
        <v>5131.18487</v>
      </c>
      <c r="Q27" s="44">
        <v>0</v>
      </c>
      <c r="R27" s="44">
        <v>0</v>
      </c>
      <c r="S27" s="44"/>
      <c r="T27" s="44">
        <v>0</v>
      </c>
      <c r="U27" s="44">
        <v>0</v>
      </c>
      <c r="V27" s="44">
        <v>0</v>
      </c>
      <c r="W27" s="44">
        <v>0</v>
      </c>
      <c r="X27" s="44">
        <f>(+'[1]2026 Çeyrekler Gerçekleşme'!H22)/1000</f>
        <v>0</v>
      </c>
      <c r="Y27" s="44">
        <f>(+'[1]2026 Çeyrekler Gerçekleşme'!I22)/1000</f>
        <v>0</v>
      </c>
      <c r="Z27" s="44">
        <f>(+'[1]2026 Çeyrekler Gerçekleşme'!J22)/1000</f>
        <v>0</v>
      </c>
      <c r="AA27" s="44">
        <f>(+'[1]2026 Çeyrekler Gerçekleşme'!K22)/1000</f>
        <v>0</v>
      </c>
      <c r="AB27" s="44">
        <f>X27+Y27+Z27+AA27</f>
        <v>0</v>
      </c>
      <c r="AC27" s="46" t="s">
        <v>58</v>
      </c>
    </row>
    <row r="28" spans="2:29" ht="17.25" customHeight="1" x14ac:dyDescent="0.25">
      <c r="B28" s="45" t="s">
        <v>57</v>
      </c>
      <c r="C28" s="42">
        <v>987686.04067000013</v>
      </c>
      <c r="D28" s="42">
        <v>1079653.0708999999</v>
      </c>
      <c r="E28" s="42">
        <v>1506588.9938999999</v>
      </c>
      <c r="F28" s="42">
        <v>1653270.9436900001</v>
      </c>
      <c r="G28" s="42">
        <v>750700.36132999999</v>
      </c>
      <c r="H28" s="42">
        <v>800548.97149999999</v>
      </c>
      <c r="I28" s="42">
        <v>821625.79664000007</v>
      </c>
      <c r="J28" s="42">
        <v>106238.21719</v>
      </c>
      <c r="K28" s="42">
        <v>99590.418640000004</v>
      </c>
      <c r="L28" s="42">
        <v>106250</v>
      </c>
      <c r="M28" s="42">
        <v>106225.39140000001</v>
      </c>
      <c r="N28" s="42">
        <v>230901.31997000001</v>
      </c>
      <c r="O28" s="42">
        <v>250000</v>
      </c>
      <c r="P28" s="42">
        <v>0</v>
      </c>
      <c r="Q28" s="42">
        <v>0</v>
      </c>
      <c r="R28" s="42">
        <v>0</v>
      </c>
      <c r="S28" s="42"/>
      <c r="T28" s="42">
        <v>0</v>
      </c>
      <c r="U28" s="42">
        <v>0</v>
      </c>
      <c r="V28" s="42">
        <v>0</v>
      </c>
      <c r="W28" s="42">
        <v>0</v>
      </c>
      <c r="X28" s="42">
        <f>(+'[1]2026 Çeyrekler Gerçekleşme'!H23)/1000</f>
        <v>0</v>
      </c>
      <c r="Y28" s="42">
        <f>(+'[1]2026 Çeyrekler Gerçekleşme'!I23)/1000</f>
        <v>0</v>
      </c>
      <c r="Z28" s="42">
        <f>(+'[1]2026 Çeyrekler Gerçekleşme'!J23)/1000</f>
        <v>0</v>
      </c>
      <c r="AA28" s="42">
        <f>(+'[1]2026 Çeyrekler Gerçekleşme'!K23)/1000</f>
        <v>0</v>
      </c>
      <c r="AB28" s="42">
        <f>X28+Y28+Z28+AA28</f>
        <v>0</v>
      </c>
      <c r="AC28" s="41" t="s">
        <v>56</v>
      </c>
    </row>
    <row r="29" spans="2:29" s="21" customFormat="1" ht="14.25" x14ac:dyDescent="0.25">
      <c r="B29" s="36"/>
      <c r="C29" s="52"/>
      <c r="D29" s="52"/>
      <c r="E29" s="52"/>
      <c r="F29" s="52"/>
      <c r="G29" s="52"/>
      <c r="H29" s="52"/>
      <c r="I29" s="52"/>
      <c r="J29" s="52"/>
      <c r="K29" s="52"/>
      <c r="L29" s="51"/>
      <c r="M29" s="51"/>
      <c r="N29" s="36"/>
      <c r="O29" s="36"/>
      <c r="P29" s="36"/>
      <c r="Q29" s="36"/>
      <c r="R29" s="36"/>
      <c r="S29" s="36"/>
      <c r="T29" s="36"/>
      <c r="U29" s="36"/>
      <c r="V29" s="36"/>
      <c r="W29" s="36"/>
      <c r="X29" s="36"/>
      <c r="Y29" s="36"/>
      <c r="Z29" s="36"/>
      <c r="AA29" s="36"/>
      <c r="AB29" s="36"/>
      <c r="AC29" s="36"/>
    </row>
    <row r="30" spans="2:29" ht="17.25" customHeight="1" x14ac:dyDescent="0.25">
      <c r="B30" s="32" t="s">
        <v>55</v>
      </c>
      <c r="C30" s="39">
        <f t="shared" ref="C30:AB30" si="3">SUM(C31:C34)</f>
        <v>165975.43336999998</v>
      </c>
      <c r="D30" s="39">
        <f t="shared" si="3"/>
        <v>190506.85015000001</v>
      </c>
      <c r="E30" s="39">
        <f t="shared" si="3"/>
        <v>229917.94826</v>
      </c>
      <c r="F30" s="39">
        <f t="shared" si="3"/>
        <v>278877.99330999993</v>
      </c>
      <c r="G30" s="39">
        <f t="shared" si="3"/>
        <v>281433.93406199996</v>
      </c>
      <c r="H30" s="39">
        <f t="shared" si="3"/>
        <v>332475.20033000002</v>
      </c>
      <c r="I30" s="39">
        <f t="shared" si="3"/>
        <v>458531.71253999998</v>
      </c>
      <c r="J30" s="39">
        <f t="shared" si="3"/>
        <v>500307.94373</v>
      </c>
      <c r="K30" s="39">
        <f t="shared" si="3"/>
        <v>554613.10195000004</v>
      </c>
      <c r="L30" s="39">
        <f t="shared" si="3"/>
        <v>621766.06177999999</v>
      </c>
      <c r="M30" s="39">
        <f t="shared" si="3"/>
        <v>652229.74043000001</v>
      </c>
      <c r="N30" s="39">
        <f t="shared" si="3"/>
        <v>672683.01983</v>
      </c>
      <c r="O30" s="39">
        <f t="shared" si="3"/>
        <v>868773.95983999991</v>
      </c>
      <c r="P30" s="39">
        <f t="shared" si="3"/>
        <v>1321665.4762000002</v>
      </c>
      <c r="Q30" s="39">
        <f t="shared" si="3"/>
        <v>1414226.7478900002</v>
      </c>
      <c r="R30" s="39">
        <f t="shared" si="3"/>
        <v>1024589.0443200001</v>
      </c>
      <c r="S30" s="39">
        <f t="shared" si="3"/>
        <v>847718.14510000008</v>
      </c>
      <c r="T30" s="39">
        <f t="shared" si="3"/>
        <v>1713545.696923</v>
      </c>
      <c r="U30" s="39">
        <f t="shared" si="3"/>
        <v>4389509.1701459996</v>
      </c>
      <c r="V30" s="39">
        <f t="shared" si="3"/>
        <v>7491898.4677149989</v>
      </c>
      <c r="W30" s="39">
        <f t="shared" si="3"/>
        <v>11336136.614514001</v>
      </c>
      <c r="X30" s="39">
        <f t="shared" si="3"/>
        <v>8135458.334449999</v>
      </c>
      <c r="Y30" s="39">
        <f t="shared" si="3"/>
        <v>0</v>
      </c>
      <c r="Z30" s="39">
        <f t="shared" si="3"/>
        <v>0</v>
      </c>
      <c r="AA30" s="39">
        <f t="shared" si="3"/>
        <v>0</v>
      </c>
      <c r="AB30" s="39">
        <f t="shared" si="3"/>
        <v>8135458.334449999</v>
      </c>
      <c r="AC30" s="32" t="s">
        <v>54</v>
      </c>
    </row>
    <row r="31" spans="2:29" ht="17.25" customHeight="1" x14ac:dyDescent="0.25">
      <c r="B31" s="45" t="s">
        <v>53</v>
      </c>
      <c r="C31" s="44">
        <v>74903</v>
      </c>
      <c r="D31" s="44">
        <v>73274.102559999999</v>
      </c>
      <c r="E31" s="44">
        <v>103084.56628</v>
      </c>
      <c r="F31" s="44">
        <v>116072.99509</v>
      </c>
      <c r="G31" s="44">
        <v>138008.00232999999</v>
      </c>
      <c r="H31" s="44">
        <v>149355.23502000002</v>
      </c>
      <c r="I31" s="44">
        <v>179472.59581</v>
      </c>
      <c r="J31" s="44">
        <v>189263.63904999997</v>
      </c>
      <c r="K31" s="44">
        <v>219660.06670000002</v>
      </c>
      <c r="L31" s="44">
        <v>271321.06676999998</v>
      </c>
      <c r="M31" s="44">
        <v>325269.45377999998</v>
      </c>
      <c r="N31" s="44">
        <v>374238.84272999997</v>
      </c>
      <c r="O31" s="44">
        <v>458336.35853999999</v>
      </c>
      <c r="P31" s="44">
        <v>649908.06564000004</v>
      </c>
      <c r="Q31" s="44">
        <v>578371.49413000001</v>
      </c>
      <c r="R31" s="44">
        <v>661313.96572000009</v>
      </c>
      <c r="S31" s="44">
        <v>552022.90567000001</v>
      </c>
      <c r="T31" s="44">
        <v>1058733.4432900001</v>
      </c>
      <c r="U31" s="44">
        <v>3052835.1621499998</v>
      </c>
      <c r="V31" s="44">
        <v>5331305.1839579996</v>
      </c>
      <c r="W31" s="44">
        <v>8382789.604220001</v>
      </c>
      <c r="X31" s="44">
        <f>(+'[1]2026 Çeyrekler Gerçekleşme'!H26)/1000</f>
        <v>7312359.7456099996</v>
      </c>
      <c r="Y31" s="44">
        <f>(+'[1]2026 Çeyrekler Gerçekleşme'!I26)/1000</f>
        <v>0</v>
      </c>
      <c r="Z31" s="44">
        <f>(+'[1]2026 Çeyrekler Gerçekleşme'!J26)/1000</f>
        <v>0</v>
      </c>
      <c r="AA31" s="44">
        <f>(+'[1]2026 Çeyrekler Gerçekleşme'!K26)/1000</f>
        <v>0</v>
      </c>
      <c r="AB31" s="44">
        <f>X31+Y31+Z31+AA31</f>
        <v>7312359.7456099996</v>
      </c>
      <c r="AC31" s="46" t="s">
        <v>53</v>
      </c>
    </row>
    <row r="32" spans="2:29" ht="17.25" customHeight="1" x14ac:dyDescent="0.25">
      <c r="B32" s="45" t="s">
        <v>52</v>
      </c>
      <c r="C32" s="44">
        <v>18185.433369999999</v>
      </c>
      <c r="D32" s="44">
        <v>21606.711599999999</v>
      </c>
      <c r="E32" s="44">
        <v>17467.392950000001</v>
      </c>
      <c r="F32" s="44">
        <v>17067.262269999999</v>
      </c>
      <c r="G32" s="44">
        <v>19171.434132000002</v>
      </c>
      <c r="H32" s="44">
        <v>21368.66072</v>
      </c>
      <c r="I32" s="44">
        <v>33407.941749999998</v>
      </c>
      <c r="J32" s="44">
        <v>33114.932589999997</v>
      </c>
      <c r="K32" s="44">
        <v>35992.035050000006</v>
      </c>
      <c r="L32" s="49">
        <v>45532.648660000006</v>
      </c>
      <c r="M32" s="49">
        <v>63148.401489999997</v>
      </c>
      <c r="N32" s="44">
        <v>70361.317859999996</v>
      </c>
      <c r="O32" s="44">
        <v>96089.549859999999</v>
      </c>
      <c r="P32" s="44">
        <v>150306.46854</v>
      </c>
      <c r="Q32" s="44">
        <v>139986.44365</v>
      </c>
      <c r="R32" s="44">
        <v>0</v>
      </c>
      <c r="S32" s="44">
        <v>0</v>
      </c>
      <c r="T32" s="44">
        <v>0</v>
      </c>
      <c r="U32" s="44">
        <v>0</v>
      </c>
      <c r="V32" s="44">
        <v>0</v>
      </c>
      <c r="W32" s="44">
        <v>0</v>
      </c>
      <c r="X32" s="44">
        <v>0</v>
      </c>
      <c r="Y32" s="44">
        <v>0</v>
      </c>
      <c r="Z32" s="44">
        <v>0</v>
      </c>
      <c r="AA32" s="44">
        <v>0</v>
      </c>
      <c r="AB32" s="44">
        <f>X32+Y32+Z32+AA32</f>
        <v>0</v>
      </c>
      <c r="AC32" s="46" t="s">
        <v>52</v>
      </c>
    </row>
    <row r="33" spans="2:30" ht="17.25" customHeight="1" x14ac:dyDescent="0.25">
      <c r="B33" s="45" t="s">
        <v>51</v>
      </c>
      <c r="C33" s="44">
        <v>10121</v>
      </c>
      <c r="D33" s="44">
        <v>13723.1</v>
      </c>
      <c r="E33" s="44">
        <v>13219.2</v>
      </c>
      <c r="F33" s="44">
        <v>13921.68</v>
      </c>
      <c r="G33" s="44">
        <v>18393.900000000001</v>
      </c>
      <c r="H33" s="44">
        <v>24456.7</v>
      </c>
      <c r="I33" s="44">
        <v>40134.5</v>
      </c>
      <c r="J33" s="44">
        <v>46689.35</v>
      </c>
      <c r="K33" s="44">
        <v>50225.9</v>
      </c>
      <c r="L33" s="44">
        <v>59795.1</v>
      </c>
      <c r="M33" s="44">
        <v>73956.478000000003</v>
      </c>
      <c r="N33" s="44">
        <v>78718.928000000014</v>
      </c>
      <c r="O33" s="44">
        <v>104919.33894999999</v>
      </c>
      <c r="P33" s="44">
        <v>145272.93369999999</v>
      </c>
      <c r="Q33" s="44">
        <v>180909.66015000001</v>
      </c>
      <c r="R33" s="44">
        <v>220021.83905000001</v>
      </c>
      <c r="S33" s="44">
        <v>295695.23943000002</v>
      </c>
      <c r="T33" s="44">
        <v>654812.25363299996</v>
      </c>
      <c r="U33" s="44">
        <v>1336674.0079959999</v>
      </c>
      <c r="V33" s="44">
        <v>2160593.2837569998</v>
      </c>
      <c r="W33" s="44">
        <v>2953347.0102939997</v>
      </c>
      <c r="X33" s="44">
        <f>(+'[1]2026 Çeyrekler Gerçekleşme'!H27)/1000</f>
        <v>823098.58883999987</v>
      </c>
      <c r="Y33" s="44">
        <f>(+'[1]2026 Çeyrekler Gerçekleşme'!I27)/1000</f>
        <v>0</v>
      </c>
      <c r="Z33" s="44">
        <f>(+'[1]2026 Çeyrekler Gerçekleşme'!J27)/1000</f>
        <v>0</v>
      </c>
      <c r="AA33" s="44">
        <f>(+'[1]2026 Çeyrekler Gerçekleşme'!K27)/1000</f>
        <v>0</v>
      </c>
      <c r="AB33" s="44">
        <f>X33+Y33+Z33+AA33</f>
        <v>823098.58883999987</v>
      </c>
      <c r="AC33" s="46" t="s">
        <v>51</v>
      </c>
    </row>
    <row r="34" spans="2:30" ht="17.25" customHeight="1" x14ac:dyDescent="0.25">
      <c r="B34" s="45" t="s">
        <v>50</v>
      </c>
      <c r="C34" s="42">
        <v>62766</v>
      </c>
      <c r="D34" s="42">
        <v>81902.935989999998</v>
      </c>
      <c r="E34" s="42">
        <v>96146.789029999985</v>
      </c>
      <c r="F34" s="42">
        <v>131816.05594999998</v>
      </c>
      <c r="G34" s="42">
        <v>105860.59759999999</v>
      </c>
      <c r="H34" s="42">
        <v>137294.60459</v>
      </c>
      <c r="I34" s="42">
        <v>205516.67498000001</v>
      </c>
      <c r="J34" s="42">
        <v>231240.02209000004</v>
      </c>
      <c r="K34" s="42">
        <v>248735.10019999999</v>
      </c>
      <c r="L34" s="43">
        <v>245117.24635</v>
      </c>
      <c r="M34" s="43">
        <v>189855.40716</v>
      </c>
      <c r="N34" s="42">
        <v>149363.93124000001</v>
      </c>
      <c r="O34" s="42">
        <v>209428.71249000001</v>
      </c>
      <c r="P34" s="42">
        <v>376178.00832000002</v>
      </c>
      <c r="Q34" s="42">
        <v>514959.14996000007</v>
      </c>
      <c r="R34" s="42">
        <v>143253.23955</v>
      </c>
      <c r="S34" s="42">
        <v>0</v>
      </c>
      <c r="T34" s="42">
        <v>0</v>
      </c>
      <c r="U34" s="42">
        <v>0</v>
      </c>
      <c r="V34" s="42">
        <v>0</v>
      </c>
      <c r="W34" s="42">
        <v>0</v>
      </c>
      <c r="X34" s="42">
        <f>(+'[1]2026 Çeyrekler Gerçekleşme'!H28)/1000</f>
        <v>0</v>
      </c>
      <c r="Y34" s="42">
        <f>(+'[1]2026 Çeyrekler Gerçekleşme'!I28)/1000</f>
        <v>0</v>
      </c>
      <c r="Z34" s="42">
        <f>(+'[1]2026 Çeyrekler Gerçekleşme'!J28)/1000</f>
        <v>0</v>
      </c>
      <c r="AA34" s="42">
        <f>(+'[1]2026 Çeyrekler Gerçekleşme'!K28)/1000</f>
        <v>0</v>
      </c>
      <c r="AB34" s="44">
        <f>X34+Y34+Z34+AA34</f>
        <v>0</v>
      </c>
      <c r="AC34" s="41" t="s">
        <v>50</v>
      </c>
    </row>
    <row r="35" spans="2:30" s="21" customFormat="1" ht="14.25" x14ac:dyDescent="0.25">
      <c r="B35" s="36"/>
      <c r="C35" s="34"/>
      <c r="D35" s="34"/>
      <c r="E35" s="34"/>
      <c r="F35" s="34"/>
      <c r="G35" s="34"/>
      <c r="H35" s="34"/>
      <c r="I35" s="34"/>
      <c r="J35" s="34"/>
      <c r="K35" s="34"/>
      <c r="L35" s="33"/>
      <c r="M35" s="33"/>
      <c r="N35" s="33"/>
      <c r="O35" s="33"/>
      <c r="P35" s="33"/>
      <c r="Q35" s="33"/>
      <c r="R35" s="33"/>
      <c r="S35" s="33"/>
      <c r="T35" s="33"/>
      <c r="U35" s="33"/>
      <c r="V35" s="33"/>
      <c r="W35" s="33"/>
      <c r="X35" s="33"/>
      <c r="Y35" s="33"/>
      <c r="Z35" s="33"/>
      <c r="AA35" s="33"/>
      <c r="AB35" s="33"/>
      <c r="AC35" s="40"/>
    </row>
    <row r="36" spans="2:30" ht="17.25" customHeight="1" x14ac:dyDescent="0.25">
      <c r="B36" s="32" t="s">
        <v>49</v>
      </c>
      <c r="C36" s="39">
        <f t="shared" ref="C36:AB36" si="4">SUM(C37:C44)</f>
        <v>1796470.7594999999</v>
      </c>
      <c r="D36" s="39">
        <f t="shared" si="4"/>
        <v>2750481.9797399999</v>
      </c>
      <c r="E36" s="39">
        <f t="shared" si="4"/>
        <v>6205068.5433</v>
      </c>
      <c r="F36" s="39">
        <f t="shared" si="4"/>
        <v>2336688.88356</v>
      </c>
      <c r="G36" s="39">
        <f t="shared" si="4"/>
        <v>141175.33421</v>
      </c>
      <c r="H36" s="39">
        <f t="shared" si="4"/>
        <v>67378.802194799995</v>
      </c>
      <c r="I36" s="39">
        <f t="shared" si="4"/>
        <v>145350.615750734</v>
      </c>
      <c r="J36" s="39">
        <f t="shared" si="4"/>
        <v>859451.48655299994</v>
      </c>
      <c r="K36" s="39">
        <f t="shared" si="4"/>
        <v>110806.73595999999</v>
      </c>
      <c r="L36" s="39">
        <f t="shared" si="4"/>
        <v>8721.5690800000011</v>
      </c>
      <c r="M36" s="39">
        <f t="shared" si="4"/>
        <v>96555.724879999994</v>
      </c>
      <c r="N36" s="39">
        <f t="shared" si="4"/>
        <v>32004.549770000001</v>
      </c>
      <c r="O36" s="39">
        <f t="shared" si="4"/>
        <v>44940.580699999999</v>
      </c>
      <c r="P36" s="39">
        <f t="shared" si="4"/>
        <v>41431.131730000001</v>
      </c>
      <c r="Q36" s="39">
        <f t="shared" si="4"/>
        <v>59504.751759999999</v>
      </c>
      <c r="R36" s="39">
        <f t="shared" si="4"/>
        <v>21427.517249999997</v>
      </c>
      <c r="S36" s="39">
        <f t="shared" si="4"/>
        <v>62912.16678</v>
      </c>
      <c r="T36" s="39">
        <f t="shared" si="4"/>
        <v>6103.0321999999996</v>
      </c>
      <c r="U36" s="39">
        <f t="shared" si="4"/>
        <v>82822.316569999995</v>
      </c>
      <c r="V36" s="39">
        <f t="shared" si="4"/>
        <v>44508.847929999996</v>
      </c>
      <c r="W36" s="39">
        <f t="shared" si="4"/>
        <v>43483.564439999995</v>
      </c>
      <c r="X36" s="39">
        <f t="shared" si="4"/>
        <v>1260.8372100000001</v>
      </c>
      <c r="Y36" s="39">
        <f t="shared" si="4"/>
        <v>0</v>
      </c>
      <c r="Z36" s="38">
        <f t="shared" si="4"/>
        <v>0</v>
      </c>
      <c r="AA36" s="38">
        <f t="shared" si="4"/>
        <v>0</v>
      </c>
      <c r="AB36" s="38">
        <f t="shared" si="4"/>
        <v>1260.8372100000001</v>
      </c>
      <c r="AC36" s="37" t="s">
        <v>48</v>
      </c>
    </row>
    <row r="37" spans="2:30" ht="17.25" customHeight="1" x14ac:dyDescent="0.25">
      <c r="B37" s="45" t="s">
        <v>47</v>
      </c>
      <c r="C37" s="44">
        <v>0</v>
      </c>
      <c r="D37" s="44">
        <v>433186.66266000003</v>
      </c>
      <c r="E37" s="44">
        <v>60479.245210000008</v>
      </c>
      <c r="F37" s="44">
        <v>50947.425139999999</v>
      </c>
      <c r="G37" s="44">
        <v>33933.468699999998</v>
      </c>
      <c r="H37" s="44">
        <v>48395.193084800005</v>
      </c>
      <c r="I37" s="44">
        <v>99552.722810733991</v>
      </c>
      <c r="J37" s="44">
        <v>0</v>
      </c>
      <c r="K37" s="44">
        <v>0</v>
      </c>
      <c r="L37" s="44">
        <v>0</v>
      </c>
      <c r="M37" s="47">
        <v>0</v>
      </c>
      <c r="N37" s="47">
        <v>0</v>
      </c>
      <c r="O37" s="47">
        <v>0</v>
      </c>
      <c r="P37" s="47">
        <v>0</v>
      </c>
      <c r="Q37" s="47">
        <v>0</v>
      </c>
      <c r="R37" s="47">
        <v>0</v>
      </c>
      <c r="S37" s="47">
        <v>0</v>
      </c>
      <c r="T37" s="47">
        <v>0</v>
      </c>
      <c r="U37" s="47">
        <v>0</v>
      </c>
      <c r="V37" s="48">
        <v>0</v>
      </c>
      <c r="W37" s="48">
        <v>0</v>
      </c>
      <c r="X37" s="48">
        <v>0</v>
      </c>
      <c r="Y37" s="47">
        <v>0</v>
      </c>
      <c r="Z37" s="47">
        <v>0</v>
      </c>
      <c r="AA37" s="47">
        <v>0</v>
      </c>
      <c r="AB37" s="48">
        <f>X37+Y37+Z37+AA37</f>
        <v>0</v>
      </c>
      <c r="AC37" s="50" t="s">
        <v>47</v>
      </c>
    </row>
    <row r="38" spans="2:30" ht="17.25" customHeight="1" x14ac:dyDescent="0.25">
      <c r="B38" s="45" t="s">
        <v>46</v>
      </c>
      <c r="C38" s="44">
        <v>925.29411000000005</v>
      </c>
      <c r="D38" s="44">
        <v>943.35440000000006</v>
      </c>
      <c r="E38" s="44">
        <v>443.89055000000002</v>
      </c>
      <c r="F38" s="44">
        <v>417.74527999999998</v>
      </c>
      <c r="G38" s="44">
        <v>81.189409999999995</v>
      </c>
      <c r="H38" s="44">
        <v>52.273179999999996</v>
      </c>
      <c r="I38" s="44">
        <v>140.47307000000001</v>
      </c>
      <c r="J38" s="44">
        <v>79.495729999999995</v>
      </c>
      <c r="K38" s="44">
        <v>97.347429999999989</v>
      </c>
      <c r="L38" s="49">
        <v>36.823560000000001</v>
      </c>
      <c r="M38" s="48">
        <v>156.22487000000001</v>
      </c>
      <c r="N38" s="44">
        <v>44.370530000000002</v>
      </c>
      <c r="O38" s="44">
        <v>37.15052</v>
      </c>
      <c r="P38" s="44">
        <v>30.327730000000003</v>
      </c>
      <c r="Q38" s="44">
        <v>19.924880000000002</v>
      </c>
      <c r="R38" s="44">
        <v>6.204460000000001</v>
      </c>
      <c r="S38" s="44">
        <v>40.635770000000001</v>
      </c>
      <c r="T38" s="44">
        <v>16.357060000000001</v>
      </c>
      <c r="U38" s="44">
        <v>11.262540000000001</v>
      </c>
      <c r="V38" s="44">
        <v>30.282029999999999</v>
      </c>
      <c r="W38" s="44">
        <v>11.22631</v>
      </c>
      <c r="X38" s="44">
        <v>0</v>
      </c>
      <c r="Y38" s="44">
        <f>(+'[1]2026 Çeyrekler Gerçekleşme'!I34+'[1]2026 Çeyrekler Gerçekleşme'!I35)/1000</f>
        <v>0</v>
      </c>
      <c r="Z38" s="44">
        <v>0</v>
      </c>
      <c r="AA38" s="44">
        <f>(+'[1]2026 Çeyrekler Gerçekleşme'!K34+'[1]2026 Çeyrekler Gerçekleşme'!K35)/1000</f>
        <v>0</v>
      </c>
      <c r="AB38" s="44">
        <v>0</v>
      </c>
      <c r="AC38" s="46" t="s">
        <v>45</v>
      </c>
    </row>
    <row r="39" spans="2:30" ht="17.25" customHeight="1" x14ac:dyDescent="0.25">
      <c r="B39" s="45" t="s">
        <v>44</v>
      </c>
      <c r="C39" s="44">
        <v>0</v>
      </c>
      <c r="D39" s="44">
        <v>230701.87818</v>
      </c>
      <c r="E39" s="44">
        <v>124135</v>
      </c>
      <c r="F39" s="44">
        <v>176248.26799999998</v>
      </c>
      <c r="G39" s="44">
        <v>100293.4066</v>
      </c>
      <c r="H39" s="44">
        <v>0.68794</v>
      </c>
      <c r="I39" s="44">
        <v>0</v>
      </c>
      <c r="J39" s="44">
        <v>841649.62375000003</v>
      </c>
      <c r="K39" s="44">
        <v>100000</v>
      </c>
      <c r="L39" s="44">
        <v>0</v>
      </c>
      <c r="M39" s="47">
        <v>58321.576249999998</v>
      </c>
      <c r="N39" s="47">
        <v>0</v>
      </c>
      <c r="O39" s="47">
        <v>0</v>
      </c>
      <c r="P39" s="47">
        <v>0</v>
      </c>
      <c r="Q39" s="47">
        <v>0</v>
      </c>
      <c r="R39" s="47">
        <v>0</v>
      </c>
      <c r="S39" s="47">
        <v>0</v>
      </c>
      <c r="T39" s="47">
        <v>0</v>
      </c>
      <c r="U39" s="47">
        <v>0</v>
      </c>
      <c r="V39" s="48">
        <v>0</v>
      </c>
      <c r="W39" s="48">
        <v>0</v>
      </c>
      <c r="X39" s="48">
        <v>0</v>
      </c>
      <c r="Y39" s="47">
        <f>(+'[1]2026 Çeyrekler Gerçekleşme'!I36)/1000</f>
        <v>0</v>
      </c>
      <c r="Z39" s="47">
        <f>(+'[1]2026 Çeyrekler Gerçekleşme'!J36)/1000</f>
        <v>0</v>
      </c>
      <c r="AA39" s="47">
        <f>(+'[1]2026 Çeyrekler Gerçekleşme'!K36)/1000</f>
        <v>0</v>
      </c>
      <c r="AB39" s="47">
        <f>X39+Y39+Z39+AA39</f>
        <v>0</v>
      </c>
      <c r="AC39" s="46" t="s">
        <v>43</v>
      </c>
    </row>
    <row r="40" spans="2:30" ht="17.25" customHeight="1" x14ac:dyDescent="0.25">
      <c r="B40" s="45" t="s">
        <v>42</v>
      </c>
      <c r="C40" s="44">
        <v>0</v>
      </c>
      <c r="D40" s="44">
        <v>0</v>
      </c>
      <c r="E40" s="44">
        <v>0</v>
      </c>
      <c r="F40" s="44">
        <v>41.361779999999996</v>
      </c>
      <c r="G40" s="44">
        <v>1792.3951800000002</v>
      </c>
      <c r="H40" s="44">
        <v>376.52296999999999</v>
      </c>
      <c r="I40" s="44">
        <v>4711.2852899999998</v>
      </c>
      <c r="J40" s="44">
        <v>579.80199000000005</v>
      </c>
      <c r="K40" s="44">
        <v>6978.2629699999998</v>
      </c>
      <c r="L40" s="49">
        <v>5170.7639500000005</v>
      </c>
      <c r="M40" s="48">
        <f>3680.27035-1.0975</f>
        <v>3679.1728499999999</v>
      </c>
      <c r="N40" s="44">
        <v>534.48572999999999</v>
      </c>
      <c r="O40" s="44">
        <v>1817.7469100000001</v>
      </c>
      <c r="P40" s="44">
        <v>436.57851999999997</v>
      </c>
      <c r="Q40" s="44">
        <v>280.39170000000001</v>
      </c>
      <c r="R40" s="44">
        <v>569.14688999999998</v>
      </c>
      <c r="S40" s="44">
        <v>766.24436000000003</v>
      </c>
      <c r="T40" s="44">
        <v>1630.5585299999998</v>
      </c>
      <c r="U40" s="44">
        <v>1251.47434</v>
      </c>
      <c r="V40" s="44">
        <v>2956.3004900000005</v>
      </c>
      <c r="W40" s="44">
        <v>2520.3385199999998</v>
      </c>
      <c r="X40" s="44">
        <f>+('[1]2026 Çeyrekler Gerçekleşme'!H37+'[1]2026 Çeyrekler Gerçekleşme'!H38+'[1]2026 Çeyrekler Gerçekleşme'!H39+'[1]2026 Çeyrekler Gerçekleşme'!H40)/1000</f>
        <v>608.51792999999998</v>
      </c>
      <c r="Y40" s="44">
        <v>0</v>
      </c>
      <c r="Z40" s="44">
        <v>0</v>
      </c>
      <c r="AA40" s="44">
        <v>0</v>
      </c>
      <c r="AB40" s="44">
        <f>X40+Y40+Z40+AA40</f>
        <v>608.51792999999998</v>
      </c>
      <c r="AC40" s="46" t="s">
        <v>41</v>
      </c>
    </row>
    <row r="41" spans="2:30" ht="17.25" customHeight="1" x14ac:dyDescent="0.25">
      <c r="B41" s="45" t="s">
        <v>40</v>
      </c>
      <c r="C41" s="44">
        <v>1778587</v>
      </c>
      <c r="D41" s="44">
        <v>2070720</v>
      </c>
      <c r="E41" s="44">
        <v>6013171.3693000004</v>
      </c>
      <c r="F41" s="44">
        <v>2101945.4384699999</v>
      </c>
      <c r="G41" s="44">
        <v>0</v>
      </c>
      <c r="H41" s="44">
        <v>0</v>
      </c>
      <c r="I41" s="44">
        <v>0</v>
      </c>
      <c r="J41" s="44">
        <v>0</v>
      </c>
      <c r="K41" s="44">
        <v>0</v>
      </c>
      <c r="L41" s="44">
        <v>0</v>
      </c>
      <c r="M41" s="47">
        <v>0</v>
      </c>
      <c r="N41" s="47">
        <v>0</v>
      </c>
      <c r="O41" s="47">
        <v>0</v>
      </c>
      <c r="P41" s="47">
        <v>0</v>
      </c>
      <c r="Q41" s="47">
        <v>0</v>
      </c>
      <c r="R41" s="47">
        <v>0</v>
      </c>
      <c r="S41" s="47">
        <v>0</v>
      </c>
      <c r="T41" s="47">
        <v>0</v>
      </c>
      <c r="U41" s="47">
        <v>0</v>
      </c>
      <c r="V41" s="48">
        <v>0</v>
      </c>
      <c r="W41" s="48">
        <v>0</v>
      </c>
      <c r="X41" s="48"/>
      <c r="Y41" s="47">
        <v>0</v>
      </c>
      <c r="Z41" s="47">
        <v>0</v>
      </c>
      <c r="AA41" s="47">
        <v>0</v>
      </c>
      <c r="AB41" s="47">
        <f>X41+Y41+Z41+AA41</f>
        <v>0</v>
      </c>
      <c r="AC41" s="46" t="s">
        <v>39</v>
      </c>
    </row>
    <row r="42" spans="2:30" ht="17.25" customHeight="1" x14ac:dyDescent="0.25">
      <c r="B42" s="45" t="s">
        <v>38</v>
      </c>
      <c r="C42" s="44">
        <v>16958.465390000001</v>
      </c>
      <c r="D42" s="44">
        <v>14930.084500000001</v>
      </c>
      <c r="E42" s="44">
        <v>6839.0382399999999</v>
      </c>
      <c r="F42" s="44">
        <v>7088.6448899999996</v>
      </c>
      <c r="G42" s="44">
        <v>5074.8743199999999</v>
      </c>
      <c r="H42" s="44">
        <v>4724.4946199999995</v>
      </c>
      <c r="I42" s="44">
        <v>5683.1837500000001</v>
      </c>
      <c r="J42" s="44">
        <v>3338.3540330000001</v>
      </c>
      <c r="K42" s="44">
        <v>3533.9738699999998</v>
      </c>
      <c r="L42" s="49">
        <v>3513.9815700000004</v>
      </c>
      <c r="M42" s="48">
        <v>2855.6490699999999</v>
      </c>
      <c r="N42" s="44">
        <v>3339.0709999999999</v>
      </c>
      <c r="O42" s="44">
        <v>4784.3840099999998</v>
      </c>
      <c r="P42" s="44">
        <v>2662.9262199999998</v>
      </c>
      <c r="Q42" s="44">
        <v>1916.6683400000002</v>
      </c>
      <c r="R42" s="44">
        <v>1537.3342199999997</v>
      </c>
      <c r="S42" s="44">
        <v>2792.9414700000002</v>
      </c>
      <c r="T42" s="44">
        <v>3999.81493</v>
      </c>
      <c r="U42" s="44">
        <v>5413.2828700000009</v>
      </c>
      <c r="V42" s="44">
        <v>3220.9661599999999</v>
      </c>
      <c r="W42" s="44">
        <v>2650.7003600000003</v>
      </c>
      <c r="X42" s="44">
        <f>+('[1]2026 Çeyrekler Gerçekleşme'!H42+'[1]2026 Çeyrekler Gerçekleşme'!H43+'[1]2026 Çeyrekler Gerçekleşme'!H44+'[1]2026 Çeyrekler Gerçekleşme'!H45)/1000</f>
        <v>652.31928000000005</v>
      </c>
      <c r="Y42" s="44">
        <v>0</v>
      </c>
      <c r="Z42" s="44">
        <v>0</v>
      </c>
      <c r="AA42" s="44">
        <v>0</v>
      </c>
      <c r="AB42" s="44">
        <f>X42+Y42+Z42+AA42</f>
        <v>652.31928000000005</v>
      </c>
      <c r="AC42" s="46" t="s">
        <v>37</v>
      </c>
    </row>
    <row r="43" spans="2:30" ht="17.25" customHeight="1" x14ac:dyDescent="0.25">
      <c r="B43" s="45" t="s">
        <v>36</v>
      </c>
      <c r="C43" s="44">
        <v>0</v>
      </c>
      <c r="D43" s="44">
        <v>0</v>
      </c>
      <c r="E43" s="44">
        <v>0</v>
      </c>
      <c r="F43" s="44">
        <v>0</v>
      </c>
      <c r="G43" s="44">
        <v>0</v>
      </c>
      <c r="H43" s="44">
        <v>0</v>
      </c>
      <c r="I43" s="44">
        <v>0</v>
      </c>
      <c r="J43" s="44">
        <v>0</v>
      </c>
      <c r="K43" s="44">
        <v>0</v>
      </c>
      <c r="L43" s="44">
        <v>0</v>
      </c>
      <c r="M43" s="47">
        <v>31543.101839999999</v>
      </c>
      <c r="N43" s="47">
        <v>28086.622510000001</v>
      </c>
      <c r="O43" s="47">
        <v>38301.29926</v>
      </c>
      <c r="P43" s="47">
        <v>38301.29926</v>
      </c>
      <c r="Q43" s="47">
        <v>57287.766839999997</v>
      </c>
      <c r="R43" s="47">
        <v>19314.831679999999</v>
      </c>
      <c r="S43" s="47">
        <v>59312.345179999997</v>
      </c>
      <c r="T43" s="47">
        <v>456.30167999999998</v>
      </c>
      <c r="U43" s="47">
        <v>76146.296819999989</v>
      </c>
      <c r="V43" s="47">
        <v>38301.299249999996</v>
      </c>
      <c r="W43" s="47">
        <v>38301.299249999996</v>
      </c>
      <c r="X43" s="47"/>
      <c r="Y43" s="47">
        <f>(+'[1]2026 Çeyrekler Gerçekleşme'!I50)/1000</f>
        <v>0</v>
      </c>
      <c r="Z43" s="47">
        <f>(+'[1]2026 Çeyrekler Gerçekleşme'!J50)/1000</f>
        <v>0</v>
      </c>
      <c r="AA43" s="47">
        <v>0</v>
      </c>
      <c r="AB43" s="47">
        <v>0</v>
      </c>
      <c r="AC43" s="46" t="s">
        <v>35</v>
      </c>
    </row>
    <row r="44" spans="2:30" ht="17.25" customHeight="1" x14ac:dyDescent="0.25">
      <c r="B44" s="45" t="s">
        <v>34</v>
      </c>
      <c r="C44" s="44">
        <v>0</v>
      </c>
      <c r="D44" s="44">
        <v>0</v>
      </c>
      <c r="E44" s="44">
        <v>0</v>
      </c>
      <c r="F44" s="44">
        <v>0</v>
      </c>
      <c r="G44" s="44">
        <v>0</v>
      </c>
      <c r="H44" s="44">
        <v>13829.6304</v>
      </c>
      <c r="I44" s="44">
        <v>35262.950830000002</v>
      </c>
      <c r="J44" s="44">
        <v>13804.21105</v>
      </c>
      <c r="K44" s="44">
        <v>197.15169</v>
      </c>
      <c r="L44" s="43">
        <v>0</v>
      </c>
      <c r="M44" s="43">
        <v>0</v>
      </c>
      <c r="N44" s="42">
        <v>0</v>
      </c>
      <c r="O44" s="42">
        <v>0</v>
      </c>
      <c r="P44" s="42">
        <v>0</v>
      </c>
      <c r="Q44" s="42">
        <v>0</v>
      </c>
      <c r="R44" s="42">
        <v>0</v>
      </c>
      <c r="S44" s="42">
        <v>0</v>
      </c>
      <c r="T44" s="42">
        <v>0</v>
      </c>
      <c r="U44" s="42">
        <v>0</v>
      </c>
      <c r="V44" s="42">
        <v>0</v>
      </c>
      <c r="W44" s="42">
        <v>0</v>
      </c>
      <c r="X44" s="42">
        <v>0</v>
      </c>
      <c r="Y44" s="42">
        <f>+'[1]2026 Çeyrekler Gerçekleşme'!I49/1000</f>
        <v>0</v>
      </c>
      <c r="Z44" s="42">
        <f>(+'[1]2026 Çeyrekler Gerçekleşme'!J41)/1000</f>
        <v>0</v>
      </c>
      <c r="AA44" s="42">
        <f>(+'[1]2026 Çeyrekler Gerçekleşme'!K41)/1000</f>
        <v>0</v>
      </c>
      <c r="AB44" s="42">
        <f>(+'[1]2026 Çeyrekler Gerçekleşme'!L41)/1000</f>
        <v>0</v>
      </c>
      <c r="AC44" s="41" t="s">
        <v>33</v>
      </c>
    </row>
    <row r="45" spans="2:30" s="21" customFormat="1" ht="14.25" x14ac:dyDescent="0.25">
      <c r="B45" s="36"/>
      <c r="C45" s="34"/>
      <c r="D45" s="34"/>
      <c r="E45" s="34"/>
      <c r="F45" s="34"/>
      <c r="G45" s="34"/>
      <c r="H45" s="34"/>
      <c r="I45" s="34"/>
      <c r="J45" s="34"/>
      <c r="K45" s="34"/>
      <c r="L45" s="33"/>
      <c r="M45" s="33"/>
      <c r="N45" s="33"/>
      <c r="O45" s="33"/>
      <c r="P45" s="33"/>
      <c r="Q45" s="33"/>
      <c r="R45" s="33"/>
      <c r="S45" s="33"/>
      <c r="T45" s="33"/>
      <c r="U45" s="33"/>
      <c r="V45" s="33"/>
      <c r="W45" s="33"/>
      <c r="X45" s="33"/>
      <c r="Y45" s="33"/>
      <c r="Z45" s="33"/>
      <c r="AA45" s="33"/>
      <c r="AB45" s="33"/>
      <c r="AC45" s="40"/>
    </row>
    <row r="46" spans="2:30" ht="17.25" customHeight="1" x14ac:dyDescent="0.25">
      <c r="B46" s="32" t="s">
        <v>32</v>
      </c>
      <c r="C46" s="39"/>
      <c r="D46" s="39"/>
      <c r="E46" s="39"/>
      <c r="F46" s="39"/>
      <c r="G46" s="39"/>
      <c r="H46" s="39"/>
      <c r="I46" s="39"/>
      <c r="J46" s="39"/>
      <c r="K46" s="39"/>
      <c r="L46" s="39"/>
      <c r="M46" s="39"/>
      <c r="N46" s="31"/>
      <c r="O46" s="31"/>
      <c r="P46" s="31"/>
      <c r="Q46" s="31"/>
      <c r="R46" s="31"/>
      <c r="S46" s="31"/>
      <c r="T46" s="31"/>
      <c r="U46" s="31"/>
      <c r="V46" s="31">
        <v>8762001.5911699999</v>
      </c>
      <c r="W46" s="31">
        <v>35941036.055039994</v>
      </c>
      <c r="X46" s="31">
        <f>+'[1]2026 Çeyrekler Gerçekleşme'!H53/1000</f>
        <v>34275206.532340005</v>
      </c>
      <c r="Y46" s="31">
        <f>+'[1]2026 Çeyrekler Gerçekleşme'!I53/1000</f>
        <v>0</v>
      </c>
      <c r="Z46" s="31">
        <f>+'[1]2026 Çeyrekler Gerçekleşme'!J53/1000</f>
        <v>0</v>
      </c>
      <c r="AA46" s="31">
        <f>+'[1]2026 Çeyrekler Gerçekleşme'!K53/1000</f>
        <v>0</v>
      </c>
      <c r="AB46" s="38">
        <f>+SUM(X46:AA46)</f>
        <v>34275206.532340005</v>
      </c>
      <c r="AC46" s="37" t="s">
        <v>31</v>
      </c>
    </row>
    <row r="47" spans="2:30" s="21" customFormat="1" x14ac:dyDescent="0.25">
      <c r="B47" s="36"/>
      <c r="C47" s="34"/>
      <c r="D47" s="34"/>
      <c r="E47" s="35"/>
      <c r="F47" s="34"/>
      <c r="G47" s="34"/>
      <c r="H47" s="34"/>
      <c r="I47" s="34"/>
      <c r="J47" s="34"/>
      <c r="K47" s="34"/>
      <c r="L47" s="33"/>
      <c r="M47" s="33"/>
      <c r="N47" s="33"/>
      <c r="O47" s="33"/>
      <c r="P47" s="33"/>
      <c r="Q47" s="33"/>
      <c r="R47" s="33"/>
      <c r="S47" s="33"/>
      <c r="T47" s="33"/>
      <c r="U47" s="33"/>
      <c r="V47" s="33"/>
      <c r="W47" s="33"/>
      <c r="X47" s="33"/>
      <c r="Y47" s="33"/>
      <c r="Z47" s="33"/>
      <c r="AA47" s="33"/>
      <c r="AD47" s="1"/>
    </row>
    <row r="48" spans="2:30" ht="17.25" customHeight="1" x14ac:dyDescent="0.25">
      <c r="B48" s="32" t="s">
        <v>30</v>
      </c>
      <c r="C48" s="31">
        <f t="shared" ref="C48:P48" si="5">C8+C23+C30+C36</f>
        <v>5361981.3395499997</v>
      </c>
      <c r="D48" s="31">
        <f t="shared" si="5"/>
        <v>7755488.4027800001</v>
      </c>
      <c r="E48" s="31">
        <f t="shared" si="5"/>
        <v>10648044.800930001</v>
      </c>
      <c r="F48" s="31">
        <f t="shared" si="5"/>
        <v>6203428.8841607254</v>
      </c>
      <c r="G48" s="31">
        <f t="shared" si="5"/>
        <v>4182045.9865123327</v>
      </c>
      <c r="H48" s="31">
        <f t="shared" si="5"/>
        <v>4359290.7375148004</v>
      </c>
      <c r="I48" s="31">
        <f t="shared" si="5"/>
        <v>4467034.8216607338</v>
      </c>
      <c r="J48" s="31">
        <f t="shared" si="5"/>
        <v>9445231.2058530003</v>
      </c>
      <c r="K48" s="31">
        <f t="shared" si="5"/>
        <v>8897079.0836899988</v>
      </c>
      <c r="L48" s="31">
        <f t="shared" si="5"/>
        <v>10277696.33193</v>
      </c>
      <c r="M48" s="30">
        <f t="shared" si="5"/>
        <v>8638717.7011200003</v>
      </c>
      <c r="N48" s="30">
        <f t="shared" si="5"/>
        <v>12688730.19967</v>
      </c>
      <c r="O48" s="30">
        <f t="shared" si="5"/>
        <v>9774079.807430001</v>
      </c>
      <c r="P48" s="30">
        <f t="shared" si="5"/>
        <v>16973848.778130002</v>
      </c>
      <c r="Q48" s="30">
        <f t="shared" ref="Q48:AB48" si="6">Q8+Q23+Q30+Q36+Q46</f>
        <v>82399490.483310014</v>
      </c>
      <c r="R48" s="30">
        <f t="shared" si="6"/>
        <v>47512819.882960014</v>
      </c>
      <c r="S48" s="30">
        <f t="shared" si="6"/>
        <v>40124035.260690004</v>
      </c>
      <c r="T48" s="30">
        <f t="shared" si="6"/>
        <v>78959215.262062997</v>
      </c>
      <c r="U48" s="30">
        <f t="shared" si="6"/>
        <v>80641184.510636002</v>
      </c>
      <c r="V48" s="30">
        <f t="shared" si="6"/>
        <v>62987145.793131992</v>
      </c>
      <c r="W48" s="30">
        <f t="shared" si="6"/>
        <v>80815444.43234399</v>
      </c>
      <c r="X48" s="30">
        <f t="shared" si="6"/>
        <v>92420186.011440009</v>
      </c>
      <c r="Y48" s="30">
        <f t="shared" si="6"/>
        <v>0</v>
      </c>
      <c r="Z48" s="30">
        <f t="shared" si="6"/>
        <v>0</v>
      </c>
      <c r="AA48" s="30">
        <f t="shared" si="6"/>
        <v>0</v>
      </c>
      <c r="AB48" s="30">
        <f t="shared" si="6"/>
        <v>92420186.011440009</v>
      </c>
      <c r="AC48" s="29" t="s">
        <v>29</v>
      </c>
    </row>
    <row r="49" spans="2:29" s="21" customFormat="1" x14ac:dyDescent="0.25">
      <c r="B49" s="28"/>
      <c r="C49" s="27"/>
      <c r="D49" s="27"/>
      <c r="E49" s="27"/>
      <c r="F49" s="27"/>
      <c r="G49" s="27"/>
      <c r="H49" s="27"/>
      <c r="I49" s="27"/>
      <c r="J49" s="27"/>
      <c r="K49" s="27"/>
      <c r="L49" s="26"/>
      <c r="M49" s="26"/>
      <c r="N49" s="26"/>
      <c r="O49" s="26"/>
      <c r="P49" s="26"/>
      <c r="Q49" s="26"/>
      <c r="R49" s="26"/>
      <c r="S49" s="26"/>
      <c r="T49" s="26"/>
      <c r="U49" s="26"/>
      <c r="V49" s="26"/>
      <c r="W49" s="26"/>
      <c r="X49" s="26"/>
      <c r="Y49" s="26"/>
      <c r="Z49" s="26"/>
      <c r="AA49" s="26"/>
      <c r="AB49" s="22"/>
      <c r="AC49" s="26"/>
    </row>
    <row r="50" spans="2:29" ht="21" customHeight="1" x14ac:dyDescent="0.25">
      <c r="B50" s="74" t="s">
        <v>28</v>
      </c>
      <c r="C50" s="74"/>
      <c r="D50" s="74"/>
      <c r="E50" s="74"/>
      <c r="F50" s="74"/>
      <c r="G50" s="74"/>
      <c r="H50" s="74"/>
      <c r="I50" s="74"/>
      <c r="J50" s="74"/>
      <c r="K50" s="74"/>
      <c r="L50" s="74"/>
      <c r="M50" s="22"/>
      <c r="N50" s="22"/>
      <c r="O50" s="22"/>
      <c r="P50" s="22"/>
      <c r="Q50" s="22"/>
      <c r="R50" s="22"/>
      <c r="S50" s="22"/>
      <c r="T50" s="22"/>
      <c r="U50" s="22"/>
      <c r="V50" s="22"/>
      <c r="W50" s="22"/>
      <c r="X50" s="22"/>
      <c r="Y50" s="22"/>
      <c r="Z50" s="22"/>
      <c r="AA50" s="22"/>
      <c r="AB50" s="25"/>
      <c r="AC50" s="22" t="s">
        <v>27</v>
      </c>
    </row>
    <row r="51" spans="2:29" s="23" customFormat="1" ht="15.75" x14ac:dyDescent="0.25">
      <c r="B51" s="24" t="s">
        <v>26</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2"/>
      <c r="AC51" s="24" t="s">
        <v>25</v>
      </c>
    </row>
    <row r="52" spans="2:29" ht="45" customHeight="1" x14ac:dyDescent="0.25">
      <c r="B52" s="21" t="s">
        <v>24</v>
      </c>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0"/>
      <c r="AC52" s="21" t="s">
        <v>23</v>
      </c>
    </row>
    <row r="53" spans="2:29" x14ac:dyDescent="0.25">
      <c r="B53" s="20" t="s">
        <v>22</v>
      </c>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19"/>
      <c r="AC53" s="20" t="s">
        <v>21</v>
      </c>
    </row>
    <row r="54" spans="2:29" x14ac:dyDescent="0.25">
      <c r="B54" s="66" t="s">
        <v>20</v>
      </c>
      <c r="C54" s="66"/>
      <c r="D54" s="66"/>
      <c r="E54" s="66"/>
      <c r="F54" s="66"/>
      <c r="G54" s="66"/>
      <c r="H54" s="66"/>
      <c r="I54" s="66"/>
      <c r="J54" s="66"/>
      <c r="K54" s="66"/>
      <c r="L54" s="66"/>
      <c r="M54" s="19"/>
      <c r="N54" s="19"/>
      <c r="O54" s="19"/>
      <c r="P54" s="19"/>
      <c r="Q54" s="19"/>
      <c r="R54" s="19"/>
      <c r="S54" s="19"/>
      <c r="T54" s="19"/>
      <c r="U54" s="19"/>
      <c r="V54" s="19"/>
      <c r="W54" s="19"/>
      <c r="X54" s="19"/>
      <c r="Y54" s="19"/>
      <c r="Z54" s="19"/>
      <c r="AA54" s="19"/>
      <c r="AB54" s="19"/>
      <c r="AC54" s="19" t="s">
        <v>19</v>
      </c>
    </row>
    <row r="55" spans="2:29" x14ac:dyDescent="0.25">
      <c r="B55" s="19" t="s">
        <v>18</v>
      </c>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t="s">
        <v>17</v>
      </c>
    </row>
    <row r="56" spans="2:29" ht="20.25" customHeight="1" x14ac:dyDescent="0.25">
      <c r="B56" s="19" t="s">
        <v>16</v>
      </c>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t="s">
        <v>15</v>
      </c>
    </row>
    <row r="57" spans="2:29" ht="21" customHeight="1" x14ac:dyDescent="0.25">
      <c r="B57" s="12" t="s">
        <v>14</v>
      </c>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8" t="s">
        <v>13</v>
      </c>
    </row>
    <row r="58" spans="2:29" ht="73.5" x14ac:dyDescent="0.25">
      <c r="B58" s="12" t="s">
        <v>12</v>
      </c>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8" t="s">
        <v>11</v>
      </c>
    </row>
    <row r="59" spans="2:29" ht="28.5" x14ac:dyDescent="0.25">
      <c r="B59" s="12" t="s">
        <v>10</v>
      </c>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8" t="s">
        <v>9</v>
      </c>
    </row>
    <row r="60" spans="2:29" x14ac:dyDescent="0.25">
      <c r="B60" s="17" t="s">
        <v>8</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6" t="s">
        <v>7</v>
      </c>
    </row>
    <row r="61" spans="2:29" x14ac:dyDescent="0.2">
      <c r="B61" s="15"/>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0"/>
      <c r="AC61" s="8"/>
    </row>
    <row r="62" spans="2:29" ht="16.5" customHeight="1" x14ac:dyDescent="0.2">
      <c r="B62" s="10" t="s">
        <v>6</v>
      </c>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1"/>
      <c r="AC62" s="13" t="s">
        <v>5</v>
      </c>
    </row>
    <row r="63" spans="2:29" x14ac:dyDescent="0.2">
      <c r="B63" s="12" t="s">
        <v>4</v>
      </c>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2" t="s">
        <v>3</v>
      </c>
    </row>
    <row r="64" spans="2:29" x14ac:dyDescent="0.2">
      <c r="B64" s="10"/>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9"/>
      <c r="AC64" s="8"/>
    </row>
    <row r="65" spans="1:34" x14ac:dyDescent="0.2">
      <c r="B65" s="10" t="s">
        <v>2</v>
      </c>
      <c r="C65" s="9"/>
      <c r="D65" s="9"/>
      <c r="E65" s="9"/>
      <c r="F65" s="9"/>
      <c r="G65" s="9"/>
      <c r="H65" s="9"/>
      <c r="I65" s="9"/>
      <c r="J65" s="9"/>
      <c r="K65" s="9"/>
      <c r="L65" s="9"/>
      <c r="M65" s="9"/>
      <c r="N65" s="9"/>
      <c r="O65" s="9"/>
      <c r="P65" s="9"/>
      <c r="Q65" s="9"/>
      <c r="R65" s="9"/>
      <c r="S65" s="9"/>
      <c r="T65" s="9"/>
      <c r="U65" s="9"/>
      <c r="V65" s="9"/>
      <c r="W65" s="9"/>
      <c r="X65" s="9"/>
      <c r="Y65" s="9"/>
      <c r="Z65" s="9"/>
      <c r="AA65" s="9"/>
      <c r="AB65" s="7"/>
      <c r="AC65" s="8" t="s">
        <v>1</v>
      </c>
    </row>
    <row r="66" spans="1:34" x14ac:dyDescent="0.2">
      <c r="B66" s="6" t="s">
        <v>0</v>
      </c>
      <c r="C66" s="7"/>
      <c r="D66" s="7"/>
      <c r="E66" s="7"/>
      <c r="F66" s="7"/>
      <c r="G66" s="7"/>
      <c r="H66" s="7"/>
      <c r="I66" s="7"/>
      <c r="J66" s="7"/>
      <c r="K66" s="7"/>
      <c r="L66" s="7"/>
      <c r="M66" s="7"/>
      <c r="N66" s="7"/>
      <c r="O66" s="7"/>
      <c r="P66" s="7"/>
      <c r="Q66" s="7"/>
      <c r="R66" s="7"/>
      <c r="S66" s="7"/>
      <c r="T66" s="7"/>
      <c r="U66" s="7"/>
      <c r="V66" s="7"/>
      <c r="W66" s="7"/>
      <c r="X66" s="7"/>
      <c r="Y66" s="7"/>
      <c r="Z66" s="7"/>
      <c r="AA66" s="7"/>
      <c r="AC66" s="6" t="s">
        <v>0</v>
      </c>
    </row>
    <row r="69" spans="1:34" s="2" customFormat="1" ht="105" customHeight="1" x14ac:dyDescent="0.25">
      <c r="A69" s="1"/>
      <c r="B69" s="5"/>
      <c r="AD69" s="1"/>
      <c r="AE69" s="1"/>
      <c r="AF69" s="1"/>
      <c r="AG69" s="1"/>
      <c r="AH69" s="1"/>
    </row>
    <row r="80" spans="1:34" s="2" customFormat="1" x14ac:dyDescent="0.25">
      <c r="B80" s="1"/>
    </row>
    <row r="81" spans="2:2" s="2" customFormat="1" ht="15.75" x14ac:dyDescent="0.25">
      <c r="B81" s="4"/>
    </row>
    <row r="82" spans="2:2" s="2" customFormat="1" ht="15.75" x14ac:dyDescent="0.25">
      <c r="B82" s="4"/>
    </row>
    <row r="83" spans="2:2" s="2" customFormat="1" ht="15.75" x14ac:dyDescent="0.25">
      <c r="B83" s="4"/>
    </row>
    <row r="85" spans="2:2" s="2" customFormat="1" x14ac:dyDescent="0.25">
      <c r="B85" s="3"/>
    </row>
  </sheetData>
  <mergeCells count="6">
    <mergeCell ref="B54:L54"/>
    <mergeCell ref="B2:AD2"/>
    <mergeCell ref="B3:AC3"/>
    <mergeCell ref="B5:B7"/>
    <mergeCell ref="AC5:AC7"/>
    <mergeCell ref="B50:L50"/>
  </mergeCells>
  <conditionalFormatting sqref="B38:B41 C38:I42 AC37:AC42 AC19:AC21 C14:K14 B9:K13 B19:K19 AC9:AC14 N25:O26 M9 M24:O24 N9:O20 P24:U28 AC24:AC28 P9:U21 M31:U31 X24:Z28 X9:Z12 X13:AA13 X31:AA31 Y37:Z37 M32 M34 Y39:Z39 N39:U39 N41:U41 Y41:Z41 Y43:Z43 N43:U43 M33:AA33 M37:U37 X14:Z21">
    <cfRule type="expression" dxfId="117" priority="115" stopIfTrue="1">
      <formula>MOD(ROW(),2)=1</formula>
    </cfRule>
  </conditionalFormatting>
  <conditionalFormatting sqref="B24 B26:B28">
    <cfRule type="expression" dxfId="116" priority="118" stopIfTrue="1">
      <formula>MOD(ROW(),2)=1</formula>
    </cfRule>
  </conditionalFormatting>
  <conditionalFormatting sqref="B20:B21">
    <cfRule type="expression" dxfId="115" priority="117" stopIfTrue="1">
      <formula>MOD(ROW(),2)=1</formula>
    </cfRule>
  </conditionalFormatting>
  <conditionalFormatting sqref="B31:B34">
    <cfRule type="expression" dxfId="114" priority="116" stopIfTrue="1">
      <formula>MOD(ROW(),2)=1</formula>
    </cfRule>
  </conditionalFormatting>
  <conditionalFormatting sqref="F24 F26:F28">
    <cfRule type="expression" dxfId="113" priority="97" stopIfTrue="1">
      <formula>MOD(ROW(),2)=1</formula>
    </cfRule>
  </conditionalFormatting>
  <conditionalFormatting sqref="B42">
    <cfRule type="expression" dxfId="112" priority="114" stopIfTrue="1">
      <formula>MOD(ROW(),2)=1</formula>
    </cfRule>
  </conditionalFormatting>
  <conditionalFormatting sqref="B14">
    <cfRule type="expression" dxfId="111" priority="113" stopIfTrue="1">
      <formula>MOD(ROW(),2)=1</formula>
    </cfRule>
  </conditionalFormatting>
  <conditionalFormatting sqref="I20:I21">
    <cfRule type="expression" dxfId="110" priority="112" stopIfTrue="1">
      <formula>MOD(ROW(),2)=1</formula>
    </cfRule>
  </conditionalFormatting>
  <conditionalFormatting sqref="H20:H21 E20:E21">
    <cfRule type="expression" dxfId="109" priority="111" stopIfTrue="1">
      <formula>MOD(ROW(),2)=1</formula>
    </cfRule>
  </conditionalFormatting>
  <conditionalFormatting sqref="D20:D21">
    <cfRule type="expression" dxfId="108" priority="110" stopIfTrue="1">
      <formula>MOD(ROW(),2)=1</formula>
    </cfRule>
  </conditionalFormatting>
  <conditionalFormatting sqref="D24 D26:D28">
    <cfRule type="expression" dxfId="107" priority="109" stopIfTrue="1">
      <formula>MOD(ROW(),2)=1</formula>
    </cfRule>
  </conditionalFormatting>
  <conditionalFormatting sqref="D31:D34">
    <cfRule type="expression" dxfId="106" priority="108" stopIfTrue="1">
      <formula>MOD(ROW(),2)=1</formula>
    </cfRule>
  </conditionalFormatting>
  <conditionalFormatting sqref="E24 E26:E28">
    <cfRule type="expression" dxfId="105" priority="107" stopIfTrue="1">
      <formula>MOD(ROW(),2)=1</formula>
    </cfRule>
  </conditionalFormatting>
  <conditionalFormatting sqref="E31:E34">
    <cfRule type="expression" dxfId="104" priority="106" stopIfTrue="1">
      <formula>MOD(ROW(),2)=1</formula>
    </cfRule>
  </conditionalFormatting>
  <conditionalFormatting sqref="H24 H26:H28">
    <cfRule type="expression" dxfId="103" priority="105" stopIfTrue="1">
      <formula>MOD(ROW(),2)=1</formula>
    </cfRule>
  </conditionalFormatting>
  <conditionalFormatting sqref="H31:H34">
    <cfRule type="expression" dxfId="102" priority="104" stopIfTrue="1">
      <formula>MOD(ROW(),2)=1</formula>
    </cfRule>
  </conditionalFormatting>
  <conditionalFormatting sqref="I24 I26:I28">
    <cfRule type="expression" dxfId="101" priority="103" stopIfTrue="1">
      <formula>MOD(ROW(),2)=1</formula>
    </cfRule>
  </conditionalFormatting>
  <conditionalFormatting sqref="I31:I34">
    <cfRule type="expression" dxfId="100" priority="102" stopIfTrue="1">
      <formula>MOD(ROW(),2)=1</formula>
    </cfRule>
  </conditionalFormatting>
  <conditionalFormatting sqref="C24 C26:C28">
    <cfRule type="expression" dxfId="99" priority="101" stopIfTrue="1">
      <formula>MOD(ROW(),2)=1</formula>
    </cfRule>
  </conditionalFormatting>
  <conditionalFormatting sqref="C31:C34">
    <cfRule type="expression" dxfId="98" priority="100" stopIfTrue="1">
      <formula>MOD(ROW(),2)=1</formula>
    </cfRule>
  </conditionalFormatting>
  <conditionalFormatting sqref="G20:G21">
    <cfRule type="expression" dxfId="97" priority="99" stopIfTrue="1">
      <formula>MOD(ROW(),2)=1</formula>
    </cfRule>
  </conditionalFormatting>
  <conditionalFormatting sqref="F20:F21">
    <cfRule type="expression" dxfId="96" priority="98" stopIfTrue="1">
      <formula>MOD(ROW(),2)=1</formula>
    </cfRule>
  </conditionalFormatting>
  <conditionalFormatting sqref="F31:F32 F34">
    <cfRule type="expression" dxfId="95" priority="96" stopIfTrue="1">
      <formula>MOD(ROW(),2)=1</formula>
    </cfRule>
  </conditionalFormatting>
  <conditionalFormatting sqref="G24 G26:G28">
    <cfRule type="expression" dxfId="94" priority="95" stopIfTrue="1">
      <formula>MOD(ROW(),2)=1</formula>
    </cfRule>
  </conditionalFormatting>
  <conditionalFormatting sqref="G31:G34">
    <cfRule type="expression" dxfId="93" priority="94" stopIfTrue="1">
      <formula>MOD(ROW(),2)=1</formula>
    </cfRule>
  </conditionalFormatting>
  <conditionalFormatting sqref="C20:C21">
    <cfRule type="expression" dxfId="92" priority="93" stopIfTrue="1">
      <formula>MOD(ROW(),2)=1</formula>
    </cfRule>
  </conditionalFormatting>
  <conditionalFormatting sqref="B25">
    <cfRule type="expression" dxfId="91" priority="92" stopIfTrue="1">
      <formula>MOD(ROW(),2)=1</formula>
    </cfRule>
  </conditionalFormatting>
  <conditionalFormatting sqref="D25">
    <cfRule type="expression" dxfId="90" priority="91" stopIfTrue="1">
      <formula>MOD(ROW(),2)=1</formula>
    </cfRule>
  </conditionalFormatting>
  <conditionalFormatting sqref="E25">
    <cfRule type="expression" dxfId="89" priority="90" stopIfTrue="1">
      <formula>MOD(ROW(),2)=1</formula>
    </cfRule>
  </conditionalFormatting>
  <conditionalFormatting sqref="H25">
    <cfRule type="expression" dxfId="88" priority="89" stopIfTrue="1">
      <formula>MOD(ROW(),2)=1</formula>
    </cfRule>
  </conditionalFormatting>
  <conditionalFormatting sqref="I25">
    <cfRule type="expression" dxfId="87" priority="88" stopIfTrue="1">
      <formula>MOD(ROW(),2)=1</formula>
    </cfRule>
  </conditionalFormatting>
  <conditionalFormatting sqref="C25">
    <cfRule type="expression" dxfId="86" priority="87" stopIfTrue="1">
      <formula>MOD(ROW(),2)=1</formula>
    </cfRule>
  </conditionalFormatting>
  <conditionalFormatting sqref="F25">
    <cfRule type="expression" dxfId="85" priority="86" stopIfTrue="1">
      <formula>MOD(ROW(),2)=1</formula>
    </cfRule>
  </conditionalFormatting>
  <conditionalFormatting sqref="G25">
    <cfRule type="expression" dxfId="84" priority="85" stopIfTrue="1">
      <formula>MOD(ROW(),2)=1</formula>
    </cfRule>
  </conditionalFormatting>
  <conditionalFormatting sqref="B37">
    <cfRule type="expression" dxfId="83" priority="84" stopIfTrue="1">
      <formula>MOD(ROW(),2)=1</formula>
    </cfRule>
  </conditionalFormatting>
  <conditionalFormatting sqref="D37:E37 H37:I37">
    <cfRule type="expression" dxfId="82" priority="83" stopIfTrue="1">
      <formula>MOD(ROW(),2)=1</formula>
    </cfRule>
  </conditionalFormatting>
  <conditionalFormatting sqref="F37:G37">
    <cfRule type="expression" dxfId="81" priority="82" stopIfTrue="1">
      <formula>MOD(ROW(),2)=1</formula>
    </cfRule>
  </conditionalFormatting>
  <conditionalFormatting sqref="C37">
    <cfRule type="expression" dxfId="80" priority="81" stopIfTrue="1">
      <formula>MOD(ROW(),2)=1</formula>
    </cfRule>
  </conditionalFormatting>
  <conditionalFormatting sqref="AC31:AC34">
    <cfRule type="expression" dxfId="79" priority="80" stopIfTrue="1">
      <formula>MOD(ROW(),2)=1</formula>
    </cfRule>
  </conditionalFormatting>
  <conditionalFormatting sqref="AC15:AC18">
    <cfRule type="expression" dxfId="78" priority="78" stopIfTrue="1">
      <formula>MOD(ROW(),2)=1</formula>
    </cfRule>
  </conditionalFormatting>
  <conditionalFormatting sqref="B15:B18">
    <cfRule type="expression" dxfId="77" priority="79" stopIfTrue="1">
      <formula>MOD(ROW(),2)=1</formula>
    </cfRule>
  </conditionalFormatting>
  <conditionalFormatting sqref="I15:I18">
    <cfRule type="expression" dxfId="76" priority="77" stopIfTrue="1">
      <formula>MOD(ROW(),2)=1</formula>
    </cfRule>
  </conditionalFormatting>
  <conditionalFormatting sqref="E15:E18 H15:H18">
    <cfRule type="expression" dxfId="75" priority="76" stopIfTrue="1">
      <formula>MOD(ROW(),2)=1</formula>
    </cfRule>
  </conditionalFormatting>
  <conditionalFormatting sqref="D15:D18">
    <cfRule type="expression" dxfId="74" priority="75" stopIfTrue="1">
      <formula>MOD(ROW(),2)=1</formula>
    </cfRule>
  </conditionalFormatting>
  <conditionalFormatting sqref="G15:G18">
    <cfRule type="expression" dxfId="73" priority="74" stopIfTrue="1">
      <formula>MOD(ROW(),2)=1</formula>
    </cfRule>
  </conditionalFormatting>
  <conditionalFormatting sqref="F15:F18">
    <cfRule type="expression" dxfId="72" priority="73" stopIfTrue="1">
      <formula>MOD(ROW(),2)=1</formula>
    </cfRule>
  </conditionalFormatting>
  <conditionalFormatting sqref="C15:C18">
    <cfRule type="expression" dxfId="71" priority="72" stopIfTrue="1">
      <formula>MOD(ROW(),2)=1</formula>
    </cfRule>
  </conditionalFormatting>
  <conditionalFormatting sqref="J38:K42">
    <cfRule type="expression" dxfId="70" priority="71" stopIfTrue="1">
      <formula>MOD(ROW(),2)=1</formula>
    </cfRule>
  </conditionalFormatting>
  <conditionalFormatting sqref="J20:K21">
    <cfRule type="expression" dxfId="69" priority="70" stopIfTrue="1">
      <formula>MOD(ROW(),2)=1</formula>
    </cfRule>
  </conditionalFormatting>
  <conditionalFormatting sqref="J24:K24 J26:K28">
    <cfRule type="expression" dxfId="68" priority="69" stopIfTrue="1">
      <formula>MOD(ROW(),2)=1</formula>
    </cfRule>
  </conditionalFormatting>
  <conditionalFormatting sqref="J31:K34">
    <cfRule type="expression" dxfId="67" priority="68" stopIfTrue="1">
      <formula>MOD(ROW(),2)=1</formula>
    </cfRule>
  </conditionalFormatting>
  <conditionalFormatting sqref="J25:K25">
    <cfRule type="expression" dxfId="66" priority="67" stopIfTrue="1">
      <formula>MOD(ROW(),2)=1</formula>
    </cfRule>
  </conditionalFormatting>
  <conditionalFormatting sqref="J37:K37">
    <cfRule type="expression" dxfId="65" priority="66" stopIfTrue="1">
      <formula>MOD(ROW(),2)=1</formula>
    </cfRule>
  </conditionalFormatting>
  <conditionalFormatting sqref="J15:K18">
    <cfRule type="expression" dxfId="64" priority="65" stopIfTrue="1">
      <formula>MOD(ROW(),2)=1</formula>
    </cfRule>
  </conditionalFormatting>
  <conditionalFormatting sqref="F33">
    <cfRule type="expression" dxfId="63" priority="64" stopIfTrue="1">
      <formula>MOD(ROW(),2)=1</formula>
    </cfRule>
  </conditionalFormatting>
  <conditionalFormatting sqref="L9:L14 L19">
    <cfRule type="expression" dxfId="62" priority="63" stopIfTrue="1">
      <formula>MOD(ROW(),2)=1</formula>
    </cfRule>
  </conditionalFormatting>
  <conditionalFormatting sqref="L20:L21">
    <cfRule type="expression" dxfId="61" priority="62" stopIfTrue="1">
      <formula>MOD(ROW(),2)=1</formula>
    </cfRule>
  </conditionalFormatting>
  <conditionalFormatting sqref="L15:L18">
    <cfRule type="expression" dxfId="60" priority="61" stopIfTrue="1">
      <formula>MOD(ROW(),2)=1</formula>
    </cfRule>
  </conditionalFormatting>
  <conditionalFormatting sqref="L31:L34">
    <cfRule type="expression" dxfId="59" priority="58" stopIfTrue="1">
      <formula>MOD(ROW(),2)=1</formula>
    </cfRule>
  </conditionalFormatting>
  <conditionalFormatting sqref="M10:M21">
    <cfRule type="expression" dxfId="58" priority="57" stopIfTrue="1">
      <formula>MOD(ROW(),2)=1</formula>
    </cfRule>
  </conditionalFormatting>
  <conditionalFormatting sqref="L24 L26:L28">
    <cfRule type="expression" dxfId="57" priority="60" stopIfTrue="1">
      <formula>MOD(ROW(),2)=1</formula>
    </cfRule>
  </conditionalFormatting>
  <conditionalFormatting sqref="L25">
    <cfRule type="expression" dxfId="56" priority="59" stopIfTrue="1">
      <formula>MOD(ROW(),2)=1</formula>
    </cfRule>
  </conditionalFormatting>
  <conditionalFormatting sqref="B43">
    <cfRule type="expression" dxfId="55" priority="51" stopIfTrue="1">
      <formula>MOD(ROW(),2)=1</formula>
    </cfRule>
  </conditionalFormatting>
  <conditionalFormatting sqref="M25:M28">
    <cfRule type="expression" dxfId="54" priority="56" stopIfTrue="1">
      <formula>MOD(ROW(),2)=1</formula>
    </cfRule>
  </conditionalFormatting>
  <conditionalFormatting sqref="L37">
    <cfRule type="expression" dxfId="53" priority="48" stopIfTrue="1">
      <formula>MOD(ROW(),2)=1</formula>
    </cfRule>
  </conditionalFormatting>
  <conditionalFormatting sqref="J43:K43">
    <cfRule type="expression" dxfId="52" priority="52" stopIfTrue="1">
      <formula>MOD(ROW(),2)=1</formula>
    </cfRule>
  </conditionalFormatting>
  <conditionalFormatting sqref="B44:I44">
    <cfRule type="expression" dxfId="51" priority="55" stopIfTrue="1">
      <formula>MOD(ROW(),2)=1</formula>
    </cfRule>
  </conditionalFormatting>
  <conditionalFormatting sqref="J44:K44">
    <cfRule type="expression" dxfId="50" priority="54" stopIfTrue="1">
      <formula>MOD(ROW(),2)=1</formula>
    </cfRule>
  </conditionalFormatting>
  <conditionalFormatting sqref="C43:I43">
    <cfRule type="expression" dxfId="49" priority="53" stopIfTrue="1">
      <formula>MOD(ROW(),2)=1</formula>
    </cfRule>
  </conditionalFormatting>
  <conditionalFormatting sqref="L38:L42">
    <cfRule type="expression" dxfId="48" priority="49" stopIfTrue="1">
      <formula>MOD(ROW(),2)=1</formula>
    </cfRule>
  </conditionalFormatting>
  <conditionalFormatting sqref="M38:M44">
    <cfRule type="expression" dxfId="47" priority="50" stopIfTrue="1">
      <formula>MOD(ROW(),2)=1</formula>
    </cfRule>
  </conditionalFormatting>
  <conditionalFormatting sqref="L43:L44">
    <cfRule type="expression" dxfId="46" priority="47" stopIfTrue="1">
      <formula>MOD(ROW(),2)=1</formula>
    </cfRule>
  </conditionalFormatting>
  <conditionalFormatting sqref="AC43:AC44">
    <cfRule type="expression" dxfId="45" priority="46" stopIfTrue="1">
      <formula>MOD(ROW(),2)=1</formula>
    </cfRule>
  </conditionalFormatting>
  <conditionalFormatting sqref="N21:O21">
    <cfRule type="expression" dxfId="44" priority="45" stopIfTrue="1">
      <formula>MOD(ROW(),2)=1</formula>
    </cfRule>
  </conditionalFormatting>
  <conditionalFormatting sqref="N28:O28">
    <cfRule type="expression" dxfId="43" priority="44" stopIfTrue="1">
      <formula>MOD(ROW(),2)=1</formula>
    </cfRule>
  </conditionalFormatting>
  <conditionalFormatting sqref="N27:O27">
    <cfRule type="expression" dxfId="42" priority="43" stopIfTrue="1">
      <formula>MOD(ROW(),2)=1</formula>
    </cfRule>
  </conditionalFormatting>
  <conditionalFormatting sqref="AA37 AA24:AA28 AA9:AA12 AA41 AA14:AA21 AA39 AA43">
    <cfRule type="expression" dxfId="41" priority="42" stopIfTrue="1">
      <formula>MOD(ROW(),2)=1</formula>
    </cfRule>
  </conditionalFormatting>
  <conditionalFormatting sqref="AB31 AB37 AB24:AB27 AB9:AB21">
    <cfRule type="expression" dxfId="40" priority="41" stopIfTrue="1">
      <formula>MOD(ROW(),2)=1</formula>
    </cfRule>
  </conditionalFormatting>
  <conditionalFormatting sqref="V24:W25 V14:W20 V27:W28">
    <cfRule type="expression" dxfId="39" priority="40" stopIfTrue="1">
      <formula>MOD(ROW(),2)=1</formula>
    </cfRule>
  </conditionalFormatting>
  <conditionalFormatting sqref="V9:W13">
    <cfRule type="expression" dxfId="38" priority="39" stopIfTrue="1">
      <formula>MOD(ROW(),2)=1</formula>
    </cfRule>
  </conditionalFormatting>
  <conditionalFormatting sqref="V31:W31">
    <cfRule type="expression" dxfId="37" priority="38" stopIfTrue="1">
      <formula>MOD(ROW(),2)=1</formula>
    </cfRule>
  </conditionalFormatting>
  <conditionalFormatting sqref="V37:W37 V39:W39 V41:W41">
    <cfRule type="expression" dxfId="36" priority="37" stopIfTrue="1">
      <formula>MOD(ROW(),2)=1</formula>
    </cfRule>
  </conditionalFormatting>
  <conditionalFormatting sqref="V26:W26">
    <cfRule type="expression" dxfId="35" priority="36" stopIfTrue="1">
      <formula>MOD(ROW(),2)=1</formula>
    </cfRule>
  </conditionalFormatting>
  <conditionalFormatting sqref="AB39">
    <cfRule type="expression" dxfId="34" priority="35" stopIfTrue="1">
      <formula>MOD(ROW(),2)=1</formula>
    </cfRule>
  </conditionalFormatting>
  <conditionalFormatting sqref="AB41">
    <cfRule type="expression" dxfId="33" priority="34" stopIfTrue="1">
      <formula>MOD(ROW(),2)=1</formula>
    </cfRule>
  </conditionalFormatting>
  <conditionalFormatting sqref="V21:W21">
    <cfRule type="expression" dxfId="32" priority="33" stopIfTrue="1">
      <formula>MOD(ROW(),2)=1</formula>
    </cfRule>
  </conditionalFormatting>
  <conditionalFormatting sqref="V33:W33">
    <cfRule type="expression" dxfId="31" priority="31" stopIfTrue="1">
      <formula>MOD(ROW(),2)=1</formula>
    </cfRule>
  </conditionalFormatting>
  <conditionalFormatting sqref="V43:W43">
    <cfRule type="expression" dxfId="30" priority="32" stopIfTrue="1">
      <formula>MOD(ROW(),2)=1</formula>
    </cfRule>
  </conditionalFormatting>
  <conditionalFormatting sqref="X37 X39 X41">
    <cfRule type="expression" dxfId="29" priority="30" stopIfTrue="1">
      <formula>MOD(ROW(),2)=1</formula>
    </cfRule>
  </conditionalFormatting>
  <conditionalFormatting sqref="X43">
    <cfRule type="expression" dxfId="28" priority="29" stopIfTrue="1">
      <formula>MOD(ROW(),2)=1</formula>
    </cfRule>
  </conditionalFormatting>
  <conditionalFormatting sqref="P32:U32 X32:Z32">
    <cfRule type="expression" dxfId="27" priority="28" stopIfTrue="1">
      <formula>MOD(ROW(),2)=1</formula>
    </cfRule>
  </conditionalFormatting>
  <conditionalFormatting sqref="AA32">
    <cfRule type="expression" dxfId="26" priority="27" stopIfTrue="1">
      <formula>MOD(ROW(),2)=1</formula>
    </cfRule>
  </conditionalFormatting>
  <conditionalFormatting sqref="AB32:AB34">
    <cfRule type="expression" dxfId="25" priority="26" stopIfTrue="1">
      <formula>MOD(ROW(),2)=1</formula>
    </cfRule>
  </conditionalFormatting>
  <conditionalFormatting sqref="V32:W32">
    <cfRule type="expression" dxfId="24" priority="25" stopIfTrue="1">
      <formula>MOD(ROW(),2)=1</formula>
    </cfRule>
  </conditionalFormatting>
  <conditionalFormatting sqref="P38:U38 X38:Z38">
    <cfRule type="expression" dxfId="23" priority="24" stopIfTrue="1">
      <formula>MOD(ROW(),2)=1</formula>
    </cfRule>
  </conditionalFormatting>
  <conditionalFormatting sqref="AA38">
    <cfRule type="expression" dxfId="22" priority="23" stopIfTrue="1">
      <formula>MOD(ROW(),2)=1</formula>
    </cfRule>
  </conditionalFormatting>
  <conditionalFormatting sqref="V38:W38">
    <cfRule type="expression" dxfId="21" priority="22" stopIfTrue="1">
      <formula>MOD(ROW(),2)=1</formula>
    </cfRule>
  </conditionalFormatting>
  <conditionalFormatting sqref="P40:U40 X40:Z40">
    <cfRule type="expression" dxfId="20" priority="21" stopIfTrue="1">
      <formula>MOD(ROW(),2)=1</formula>
    </cfRule>
  </conditionalFormatting>
  <conditionalFormatting sqref="AA40">
    <cfRule type="expression" dxfId="19" priority="20" stopIfTrue="1">
      <formula>MOD(ROW(),2)=1</formula>
    </cfRule>
  </conditionalFormatting>
  <conditionalFormatting sqref="V40:W40">
    <cfRule type="expression" dxfId="18" priority="19" stopIfTrue="1">
      <formula>MOD(ROW(),2)=1</formula>
    </cfRule>
  </conditionalFormatting>
  <conditionalFormatting sqref="P42:U42 X42:Z42">
    <cfRule type="expression" dxfId="17" priority="18" stopIfTrue="1">
      <formula>MOD(ROW(),2)=1</formula>
    </cfRule>
  </conditionalFormatting>
  <conditionalFormatting sqref="AA42">
    <cfRule type="expression" dxfId="16" priority="17" stopIfTrue="1">
      <formula>MOD(ROW(),2)=1</formula>
    </cfRule>
  </conditionalFormatting>
  <conditionalFormatting sqref="V42:W42">
    <cfRule type="expression" dxfId="15" priority="16" stopIfTrue="1">
      <formula>MOD(ROW(),2)=1</formula>
    </cfRule>
  </conditionalFormatting>
  <conditionalFormatting sqref="P44:U44 X44:Z44">
    <cfRule type="expression" dxfId="14" priority="15" stopIfTrue="1">
      <formula>MOD(ROW(),2)=1</formula>
    </cfRule>
  </conditionalFormatting>
  <conditionalFormatting sqref="AA44">
    <cfRule type="expression" dxfId="13" priority="14" stopIfTrue="1">
      <formula>MOD(ROW(),2)=1</formula>
    </cfRule>
  </conditionalFormatting>
  <conditionalFormatting sqref="AB44">
    <cfRule type="expression" dxfId="12" priority="13" stopIfTrue="1">
      <formula>MOD(ROW(),2)=1</formula>
    </cfRule>
  </conditionalFormatting>
  <conditionalFormatting sqref="V44:W44">
    <cfRule type="expression" dxfId="11" priority="12" stopIfTrue="1">
      <formula>MOD(ROW(),2)=1</formula>
    </cfRule>
  </conditionalFormatting>
  <conditionalFormatting sqref="AB38">
    <cfRule type="expression" dxfId="10" priority="11" stopIfTrue="1">
      <formula>MOD(ROW(),2)=1</formula>
    </cfRule>
  </conditionalFormatting>
  <conditionalFormatting sqref="AB40">
    <cfRule type="expression" dxfId="9" priority="10" stopIfTrue="1">
      <formula>MOD(ROW(),2)=1</formula>
    </cfRule>
  </conditionalFormatting>
  <conditionalFormatting sqref="AB42">
    <cfRule type="expression" dxfId="8" priority="9" stopIfTrue="1">
      <formula>MOD(ROW(),2)=1</formula>
    </cfRule>
  </conditionalFormatting>
  <conditionalFormatting sqref="AB43">
    <cfRule type="expression" dxfId="7" priority="8" stopIfTrue="1">
      <formula>MOD(ROW(),2)=1</formula>
    </cfRule>
  </conditionalFormatting>
  <conditionalFormatting sqref="AB28">
    <cfRule type="expression" dxfId="6" priority="7" stopIfTrue="1">
      <formula>MOD(ROW(),2)=1</formula>
    </cfRule>
  </conditionalFormatting>
  <conditionalFormatting sqref="N32:O32">
    <cfRule type="expression" dxfId="5" priority="6" stopIfTrue="1">
      <formula>MOD(ROW(),2)=1</formula>
    </cfRule>
  </conditionalFormatting>
  <conditionalFormatting sqref="N34:AA34">
    <cfRule type="expression" dxfId="4" priority="5" stopIfTrue="1">
      <formula>MOD(ROW(),2)=1</formula>
    </cfRule>
  </conditionalFormatting>
  <conditionalFormatting sqref="N38:O38">
    <cfRule type="expression" dxfId="3" priority="4" stopIfTrue="1">
      <formula>MOD(ROW(),2)=1</formula>
    </cfRule>
  </conditionalFormatting>
  <conditionalFormatting sqref="N40:O40">
    <cfRule type="expression" dxfId="2" priority="3" stopIfTrue="1">
      <formula>MOD(ROW(),2)=1</formula>
    </cfRule>
  </conditionalFormatting>
  <conditionalFormatting sqref="N42:O42">
    <cfRule type="expression" dxfId="1" priority="2" stopIfTrue="1">
      <formula>MOD(ROW(),2)=1</formula>
    </cfRule>
  </conditionalFormatting>
  <conditionalFormatting sqref="N44:O44">
    <cfRule type="expression" dxfId="0" priority="1" stopIfTrue="1">
      <formula>MOD(ROW(),2)=1</formula>
    </cfRule>
  </conditionalFormatting>
  <hyperlinks>
    <hyperlink ref="B66" r:id="rId1"/>
    <hyperlink ref="AC66" r:id="rId2"/>
  </hyperlinks>
  <printOptions horizontalCentered="1" verticalCentered="1"/>
  <pageMargins left="0" right="0" top="0.19685039370078741" bottom="0.19685039370078741" header="0" footer="0"/>
  <pageSetup paperSize="9" scale="42" orientation="landscape" r:id="rId3"/>
  <headerFooter alignWithMargins="0">
    <oddFooter>&amp;L&amp;Z&amp;F&amp;A&amp;R&amp;D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Vergi Dışı Gelirler</vt:lpstr>
      <vt:lpstr>'Vergi Dışı Gelirler'!Yazdırma_Alanı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2026-04-30T07:30:03Z</dcterms:modified>
</cp:coreProperties>
</file>