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C:\Users\pzerecan\Desktop\İstatistik Yıllıkları\2025 İstatistik Yıllığı\"/>
    </mc:Choice>
  </mc:AlternateContent>
  <xr:revisionPtr revIDLastSave="0" documentId="13_ncr:1_{E68BEFCF-4944-4240-A30C-B79DE99AB34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İNDEKİLER" sheetId="11" r:id="rId1"/>
    <sheet name="BÖLÜM 4" sheetId="8" r:id="rId2"/>
    <sheet name="TABLO-4.1" sheetId="7" r:id="rId3"/>
    <sheet name="TABLO-4.2" sheetId="2" r:id="rId4"/>
    <sheet name="TABLO-4.3-4.4" sheetId="6" r:id="rId5"/>
    <sheet name="EK" sheetId="12" r:id="rId6"/>
  </sheets>
  <definedNames>
    <definedName name="_xlnm._FilterDatabase" localSheetId="3" hidden="1">'TABLO-4.2'!$A$6:$A$92</definedName>
    <definedName name="_xlnm.Print_Area" localSheetId="1">'BÖLÜM 4'!$A$4:$I$26</definedName>
    <definedName name="_xlnm.Print_Area" localSheetId="5">EK!$A$4:$C$93</definedName>
    <definedName name="_xlnm.Print_Area" localSheetId="2">'TABLO-4.1'!$A$4:$L$98</definedName>
    <definedName name="_xlnm.Print_Area" localSheetId="3">'TABLO-4.2'!$A$4:$L$92</definedName>
    <definedName name="_xlnm.Print_Area" localSheetId="4">'TABLO-4.3-4.4'!$A$4:$D$39</definedName>
    <definedName name="_xlnm.Print_Titles" localSheetId="5">EK!$4:$6</definedName>
    <definedName name="_xlnm.Print_Titles" localSheetId="2">'TABLO-4.1'!$4:$7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6" l="1"/>
  <c r="B35" i="6"/>
  <c r="C38" i="6"/>
  <c r="B38" i="6"/>
  <c r="C37" i="6"/>
  <c r="B37" i="6"/>
  <c r="B13" i="6"/>
  <c r="B11" i="6"/>
  <c r="I9" i="2"/>
  <c r="F76" i="2"/>
  <c r="F56" i="2"/>
  <c r="C56" i="2"/>
  <c r="L8" i="7"/>
  <c r="K8" i="7"/>
  <c r="I9" i="7"/>
  <c r="I8" i="7"/>
  <c r="B36" i="6" l="1"/>
  <c r="B39" i="6" s="1"/>
  <c r="C40" i="7" l="1"/>
  <c r="C35" i="7"/>
  <c r="C90" i="2" l="1"/>
  <c r="D90" i="2"/>
  <c r="E95" i="7"/>
  <c r="C96" i="7"/>
  <c r="D96" i="7"/>
  <c r="C36" i="6" l="1"/>
  <c r="F90" i="2" l="1"/>
  <c r="F96" i="7" l="1"/>
  <c r="G96" i="7"/>
  <c r="H95" i="7" l="1"/>
  <c r="L95" i="7" s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L50" i="7" l="1"/>
  <c r="L82" i="7"/>
  <c r="L11" i="7"/>
  <c r="L19" i="7"/>
  <c r="L27" i="7"/>
  <c r="L35" i="7"/>
  <c r="L43" i="7"/>
  <c r="L51" i="7"/>
  <c r="L59" i="7"/>
  <c r="L67" i="7"/>
  <c r="L75" i="7"/>
  <c r="L83" i="7"/>
  <c r="L91" i="7"/>
  <c r="L18" i="7"/>
  <c r="L42" i="7"/>
  <c r="L66" i="7"/>
  <c r="L74" i="7"/>
  <c r="L12" i="7"/>
  <c r="L20" i="7"/>
  <c r="L28" i="7"/>
  <c r="L36" i="7"/>
  <c r="L44" i="7"/>
  <c r="L52" i="7"/>
  <c r="L60" i="7"/>
  <c r="L68" i="7"/>
  <c r="L76" i="7"/>
  <c r="L84" i="7"/>
  <c r="L92" i="7"/>
  <c r="L10" i="7"/>
  <c r="L34" i="7"/>
  <c r="L58" i="7"/>
  <c r="L90" i="7"/>
  <c r="L13" i="7"/>
  <c r="L21" i="7"/>
  <c r="L29" i="7"/>
  <c r="L37" i="7"/>
  <c r="L45" i="7"/>
  <c r="L53" i="7"/>
  <c r="L61" i="7"/>
  <c r="L69" i="7"/>
  <c r="L77" i="7"/>
  <c r="L85" i="7"/>
  <c r="L93" i="7"/>
  <c r="L26" i="7"/>
  <c r="L22" i="7"/>
  <c r="L30" i="7"/>
  <c r="L38" i="7"/>
  <c r="L46" i="7"/>
  <c r="L54" i="7"/>
  <c r="L62" i="7"/>
  <c r="L70" i="7"/>
  <c r="L78" i="7"/>
  <c r="L86" i="7"/>
  <c r="L94" i="7"/>
  <c r="L15" i="7"/>
  <c r="L23" i="7"/>
  <c r="L31" i="7"/>
  <c r="L39" i="7"/>
  <c r="L47" i="7"/>
  <c r="L55" i="7"/>
  <c r="L63" i="7"/>
  <c r="L71" i="7"/>
  <c r="L79" i="7"/>
  <c r="L87" i="7"/>
  <c r="L14" i="7"/>
  <c r="L16" i="7"/>
  <c r="L24" i="7"/>
  <c r="L32" i="7"/>
  <c r="L40" i="7"/>
  <c r="L48" i="7"/>
  <c r="L56" i="7"/>
  <c r="L64" i="7"/>
  <c r="L72" i="7"/>
  <c r="L80" i="7"/>
  <c r="L88" i="7"/>
  <c r="L9" i="7"/>
  <c r="L17" i="7"/>
  <c r="L25" i="7"/>
  <c r="L33" i="7"/>
  <c r="L41" i="7"/>
  <c r="L49" i="7"/>
  <c r="L57" i="7"/>
  <c r="L65" i="7"/>
  <c r="L73" i="7"/>
  <c r="L81" i="7"/>
  <c r="L89" i="7"/>
  <c r="H96" i="7"/>
  <c r="E96" i="7"/>
  <c r="I15" i="7" l="1"/>
  <c r="I10" i="7"/>
  <c r="K60" i="7"/>
  <c r="I43" i="7"/>
  <c r="I24" i="7"/>
  <c r="I55" i="7"/>
  <c r="I96" i="7"/>
  <c r="L96" i="7"/>
  <c r="I88" i="7"/>
  <c r="I56" i="7"/>
  <c r="I86" i="7"/>
  <c r="I89" i="7"/>
  <c r="I22" i="7"/>
  <c r="I84" i="7"/>
  <c r="I82" i="7"/>
  <c r="I35" i="7"/>
  <c r="I66" i="7"/>
  <c r="I73" i="7"/>
  <c r="I87" i="7"/>
  <c r="I50" i="7"/>
  <c r="I41" i="7"/>
  <c r="I31" i="7"/>
  <c r="I20" i="7"/>
  <c r="I18" i="7"/>
  <c r="I25" i="7"/>
  <c r="K56" i="7"/>
  <c r="K10" i="7"/>
  <c r="K44" i="7"/>
  <c r="K12" i="7"/>
  <c r="K74" i="7"/>
  <c r="I27" i="7"/>
  <c r="I12" i="7"/>
  <c r="K73" i="7"/>
  <c r="K41" i="7"/>
  <c r="K9" i="7"/>
  <c r="I42" i="7"/>
  <c r="I65" i="7"/>
  <c r="K95" i="7"/>
  <c r="K63" i="7"/>
  <c r="K31" i="7"/>
  <c r="I80" i="7"/>
  <c r="I16" i="7"/>
  <c r="K70" i="7"/>
  <c r="I71" i="7"/>
  <c r="K93" i="7"/>
  <c r="I78" i="7"/>
  <c r="I14" i="7"/>
  <c r="I67" i="7"/>
  <c r="K91" i="7"/>
  <c r="K59" i="7"/>
  <c r="K27" i="7"/>
  <c r="I76" i="7"/>
  <c r="K24" i="7"/>
  <c r="K80" i="7"/>
  <c r="I57" i="7"/>
  <c r="K38" i="7"/>
  <c r="K61" i="7"/>
  <c r="K29" i="7"/>
  <c r="I70" i="7"/>
  <c r="I85" i="7"/>
  <c r="K90" i="7"/>
  <c r="I51" i="7"/>
  <c r="K68" i="7"/>
  <c r="K36" i="7"/>
  <c r="I93" i="7"/>
  <c r="K66" i="7"/>
  <c r="I68" i="7"/>
  <c r="K82" i="7"/>
  <c r="K88" i="7"/>
  <c r="K76" i="7"/>
  <c r="I34" i="7"/>
  <c r="K48" i="7"/>
  <c r="K16" i="7"/>
  <c r="K14" i="7"/>
  <c r="I72" i="7"/>
  <c r="I63" i="7"/>
  <c r="K65" i="7"/>
  <c r="K33" i="7"/>
  <c r="I90" i="7"/>
  <c r="I26" i="7"/>
  <c r="I49" i="7"/>
  <c r="I79" i="7"/>
  <c r="K87" i="7"/>
  <c r="K55" i="7"/>
  <c r="I64" i="7"/>
  <c r="K94" i="7"/>
  <c r="K62" i="7"/>
  <c r="K30" i="7"/>
  <c r="I47" i="7"/>
  <c r="K85" i="7"/>
  <c r="K53" i="7"/>
  <c r="I62" i="7"/>
  <c r="I69" i="7"/>
  <c r="I11" i="7"/>
  <c r="I77" i="7"/>
  <c r="K83" i="7"/>
  <c r="K51" i="7"/>
  <c r="K19" i="7"/>
  <c r="I60" i="7"/>
  <c r="K40" i="7"/>
  <c r="K21" i="7"/>
  <c r="I52" i="7"/>
  <c r="K96" i="7"/>
  <c r="K23" i="7"/>
  <c r="I54" i="7"/>
  <c r="I61" i="7"/>
  <c r="K58" i="7"/>
  <c r="K92" i="7"/>
  <c r="K28" i="7"/>
  <c r="I53" i="7"/>
  <c r="K42" i="7"/>
  <c r="K50" i="7"/>
  <c r="K89" i="7"/>
  <c r="K57" i="7"/>
  <c r="K25" i="7"/>
  <c r="I74" i="7"/>
  <c r="I33" i="7"/>
  <c r="I39" i="7"/>
  <c r="K79" i="7"/>
  <c r="K47" i="7"/>
  <c r="I48" i="7"/>
  <c r="K86" i="7"/>
  <c r="K54" i="7"/>
  <c r="I23" i="7"/>
  <c r="K77" i="7"/>
  <c r="I46" i="7"/>
  <c r="I45" i="7"/>
  <c r="I37" i="7"/>
  <c r="K18" i="7"/>
  <c r="K75" i="7"/>
  <c r="K43" i="7"/>
  <c r="K11" i="7"/>
  <c r="I44" i="7"/>
  <c r="I91" i="7"/>
  <c r="K32" i="7"/>
  <c r="K13" i="7"/>
  <c r="K72" i="7"/>
  <c r="K64" i="7"/>
  <c r="K15" i="7"/>
  <c r="I40" i="7"/>
  <c r="K22" i="7"/>
  <c r="K45" i="7"/>
  <c r="I38" i="7"/>
  <c r="I29" i="7"/>
  <c r="K34" i="7"/>
  <c r="K84" i="7"/>
  <c r="K52" i="7"/>
  <c r="K20" i="7"/>
  <c r="I13" i="7"/>
  <c r="I36" i="7"/>
  <c r="I59" i="7"/>
  <c r="K81" i="7"/>
  <c r="K49" i="7"/>
  <c r="K17" i="7"/>
  <c r="I58" i="7"/>
  <c r="I81" i="7"/>
  <c r="I17" i="7"/>
  <c r="I83" i="7"/>
  <c r="K71" i="7"/>
  <c r="K39" i="7"/>
  <c r="I32" i="7"/>
  <c r="K78" i="7"/>
  <c r="K46" i="7"/>
  <c r="I95" i="7"/>
  <c r="K26" i="7"/>
  <c r="K69" i="7"/>
  <c r="K37" i="7"/>
  <c r="I94" i="7"/>
  <c r="I30" i="7"/>
  <c r="I21" i="7"/>
  <c r="I75" i="7"/>
  <c r="K67" i="7"/>
  <c r="K35" i="7"/>
  <c r="I92" i="7"/>
  <c r="I28" i="7"/>
  <c r="I19" i="7"/>
  <c r="G90" i="2" l="1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L13" i="2" l="1"/>
  <c r="L45" i="2"/>
  <c r="E90" i="2"/>
  <c r="L14" i="2"/>
  <c r="L22" i="2"/>
  <c r="L30" i="2"/>
  <c r="L38" i="2"/>
  <c r="L46" i="2"/>
  <c r="L54" i="2"/>
  <c r="L62" i="2"/>
  <c r="L70" i="2"/>
  <c r="L78" i="2"/>
  <c r="L86" i="2"/>
  <c r="L53" i="2"/>
  <c r="L15" i="2"/>
  <c r="L23" i="2"/>
  <c r="L31" i="2"/>
  <c r="L39" i="2"/>
  <c r="L47" i="2"/>
  <c r="L55" i="2"/>
  <c r="L63" i="2"/>
  <c r="L71" i="2"/>
  <c r="L79" i="2"/>
  <c r="L87" i="2"/>
  <c r="L29" i="2"/>
  <c r="L61" i="2"/>
  <c r="L16" i="2"/>
  <c r="L24" i="2"/>
  <c r="L32" i="2"/>
  <c r="L40" i="2"/>
  <c r="L48" i="2"/>
  <c r="L56" i="2"/>
  <c r="L64" i="2"/>
  <c r="L72" i="2"/>
  <c r="L80" i="2"/>
  <c r="L88" i="2"/>
  <c r="L69" i="2"/>
  <c r="L9" i="2"/>
  <c r="L17" i="2"/>
  <c r="L25" i="2"/>
  <c r="L33" i="2"/>
  <c r="L41" i="2"/>
  <c r="L49" i="2"/>
  <c r="L57" i="2"/>
  <c r="L65" i="2"/>
  <c r="L73" i="2"/>
  <c r="L81" i="2"/>
  <c r="L89" i="2"/>
  <c r="L37" i="2"/>
  <c r="L10" i="2"/>
  <c r="L18" i="2"/>
  <c r="L26" i="2"/>
  <c r="L34" i="2"/>
  <c r="L42" i="2"/>
  <c r="L50" i="2"/>
  <c r="L58" i="2"/>
  <c r="L66" i="2"/>
  <c r="L74" i="2"/>
  <c r="L82" i="2"/>
  <c r="L77" i="2"/>
  <c r="L11" i="2"/>
  <c r="L19" i="2"/>
  <c r="L27" i="2"/>
  <c r="L35" i="2"/>
  <c r="L43" i="2"/>
  <c r="L51" i="2"/>
  <c r="L59" i="2"/>
  <c r="L67" i="2"/>
  <c r="L75" i="2"/>
  <c r="L83" i="2"/>
  <c r="L21" i="2"/>
  <c r="L85" i="2"/>
  <c r="L12" i="2"/>
  <c r="L20" i="2"/>
  <c r="L28" i="2"/>
  <c r="L36" i="2"/>
  <c r="L44" i="2"/>
  <c r="L52" i="2"/>
  <c r="L60" i="2"/>
  <c r="L68" i="2"/>
  <c r="L76" i="2"/>
  <c r="L84" i="2"/>
  <c r="H90" i="2"/>
  <c r="D34" i="6"/>
  <c r="D33" i="6"/>
  <c r="D32" i="6"/>
  <c r="D31" i="6"/>
  <c r="D30" i="6"/>
  <c r="D29" i="6"/>
  <c r="D28" i="6"/>
  <c r="D27" i="6"/>
  <c r="D26" i="6"/>
  <c r="D25" i="6"/>
  <c r="D24" i="6"/>
  <c r="K13" i="2" l="1"/>
  <c r="K9" i="2"/>
  <c r="I90" i="2"/>
  <c r="I14" i="2"/>
  <c r="I67" i="2"/>
  <c r="I77" i="2"/>
  <c r="I21" i="2"/>
  <c r="I79" i="2"/>
  <c r="I71" i="2"/>
  <c r="I60" i="2"/>
  <c r="I47" i="2"/>
  <c r="I38" i="2"/>
  <c r="I69" i="2"/>
  <c r="I20" i="2"/>
  <c r="I30" i="2"/>
  <c r="I37" i="2"/>
  <c r="I34" i="2"/>
  <c r="I19" i="2"/>
  <c r="I50" i="2"/>
  <c r="I87" i="2"/>
  <c r="I57" i="2"/>
  <c r="I31" i="2"/>
  <c r="I48" i="2"/>
  <c r="I26" i="2"/>
  <c r="I23" i="2"/>
  <c r="I15" i="2"/>
  <c r="I63" i="2"/>
  <c r="I51" i="2"/>
  <c r="I78" i="2"/>
  <c r="I55" i="2"/>
  <c r="I11" i="2"/>
  <c r="I62" i="2"/>
  <c r="I72" i="2"/>
  <c r="K25" i="2"/>
  <c r="I52" i="2"/>
  <c r="I24" i="2"/>
  <c r="I83" i="2"/>
  <c r="I39" i="2"/>
  <c r="I58" i="2"/>
  <c r="I70" i="2"/>
  <c r="I66" i="2"/>
  <c r="I27" i="2"/>
  <c r="K42" i="2"/>
  <c r="K31" i="2"/>
  <c r="K12" i="2"/>
  <c r="K76" i="2"/>
  <c r="I49" i="2"/>
  <c r="I22" i="2"/>
  <c r="I85" i="2"/>
  <c r="K80" i="2"/>
  <c r="I17" i="2"/>
  <c r="K43" i="2"/>
  <c r="K16" i="2"/>
  <c r="I44" i="2"/>
  <c r="I64" i="2"/>
  <c r="K75" i="2"/>
  <c r="K89" i="2"/>
  <c r="I36" i="2"/>
  <c r="K85" i="2"/>
  <c r="K74" i="2"/>
  <c r="K44" i="2"/>
  <c r="K11" i="2"/>
  <c r="I82" i="2"/>
  <c r="I74" i="2"/>
  <c r="K62" i="2"/>
  <c r="I81" i="2"/>
  <c r="K36" i="2"/>
  <c r="K21" i="2"/>
  <c r="I86" i="2"/>
  <c r="I29" i="2"/>
  <c r="K10" i="2"/>
  <c r="I35" i="2"/>
  <c r="K57" i="2"/>
  <c r="I10" i="2"/>
  <c r="K48" i="2"/>
  <c r="I18" i="2"/>
  <c r="K63" i="2"/>
  <c r="I73" i="2"/>
  <c r="I68" i="2"/>
  <c r="K53" i="2"/>
  <c r="I65" i="2"/>
  <c r="I40" i="2"/>
  <c r="K68" i="2"/>
  <c r="K66" i="2"/>
  <c r="K34" i="2"/>
  <c r="K81" i="2"/>
  <c r="K49" i="2"/>
  <c r="K17" i="2"/>
  <c r="K30" i="2"/>
  <c r="K69" i="2"/>
  <c r="K72" i="2"/>
  <c r="K40" i="2"/>
  <c r="K87" i="2"/>
  <c r="K55" i="2"/>
  <c r="K23" i="2"/>
  <c r="K86" i="2"/>
  <c r="K54" i="2"/>
  <c r="K45" i="2"/>
  <c r="K67" i="2"/>
  <c r="K60" i="2"/>
  <c r="K58" i="2"/>
  <c r="K41" i="2"/>
  <c r="K59" i="2"/>
  <c r="K27" i="2"/>
  <c r="I13" i="2"/>
  <c r="I80" i="2"/>
  <c r="I61" i="2"/>
  <c r="K37" i="2"/>
  <c r="I28" i="2"/>
  <c r="I88" i="2"/>
  <c r="K64" i="2"/>
  <c r="K32" i="2"/>
  <c r="K61" i="2"/>
  <c r="K79" i="2"/>
  <c r="K47" i="2"/>
  <c r="K15" i="2"/>
  <c r="K78" i="2"/>
  <c r="K46" i="2"/>
  <c r="I41" i="2"/>
  <c r="L90" i="2"/>
  <c r="K90" i="2"/>
  <c r="K22" i="2"/>
  <c r="K84" i="2"/>
  <c r="K52" i="2"/>
  <c r="K20" i="2"/>
  <c r="I54" i="2"/>
  <c r="I75" i="2"/>
  <c r="K82" i="2"/>
  <c r="K50" i="2"/>
  <c r="K18" i="2"/>
  <c r="I53" i="2"/>
  <c r="K65" i="2"/>
  <c r="K33" i="2"/>
  <c r="I84" i="2"/>
  <c r="I12" i="2"/>
  <c r="I32" i="2"/>
  <c r="K14" i="2"/>
  <c r="I33" i="2"/>
  <c r="K35" i="2"/>
  <c r="K77" i="2"/>
  <c r="K28" i="2"/>
  <c r="K26" i="2"/>
  <c r="K73" i="2"/>
  <c r="K83" i="2"/>
  <c r="K51" i="2"/>
  <c r="K19" i="2"/>
  <c r="I46" i="2"/>
  <c r="I43" i="2"/>
  <c r="I45" i="2"/>
  <c r="I16" i="2"/>
  <c r="I76" i="2"/>
  <c r="I59" i="2"/>
  <c r="K88" i="2"/>
  <c r="K56" i="2"/>
  <c r="K24" i="2"/>
  <c r="K29" i="2"/>
  <c r="K71" i="2"/>
  <c r="K39" i="2"/>
  <c r="I42" i="2"/>
  <c r="K70" i="2"/>
  <c r="K38" i="2"/>
  <c r="I89" i="2"/>
  <c r="I25" i="2"/>
  <c r="I56" i="2"/>
  <c r="C39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 l="1"/>
  <c r="C19" i="6"/>
  <c r="B19" i="6"/>
  <c r="D35" i="6" l="1"/>
  <c r="D38" i="6" l="1"/>
  <c r="D37" i="6"/>
  <c r="D36" i="6" l="1"/>
  <c r="D39" i="6" s="1"/>
</calcChain>
</file>

<file path=xl/sharedStrings.xml><?xml version="1.0" encoding="utf-8"?>
<sst xmlns="http://schemas.openxmlformats.org/spreadsheetml/2006/main" count="643" uniqueCount="443">
  <si>
    <t>25-29</t>
  </si>
  <si>
    <t>30-34</t>
  </si>
  <si>
    <t>35-39</t>
  </si>
  <si>
    <t>40-44</t>
  </si>
  <si>
    <t>45-49</t>
  </si>
  <si>
    <t>50-54</t>
  </si>
  <si>
    <t>55-59</t>
  </si>
  <si>
    <t>15-17</t>
  </si>
  <si>
    <t>18-24</t>
  </si>
  <si>
    <t>60-64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</si>
  <si>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</si>
  <si>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</si>
  <si>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</si>
  <si>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</si>
  <si>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</si>
  <si>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</si>
  <si>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</si>
  <si>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</si>
  <si>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</si>
  <si>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r>
      <t xml:space="preserve">Kadın
</t>
    </r>
    <r>
      <rPr>
        <sz val="9"/>
        <rFont val="Arial"/>
        <family val="2"/>
        <charset val="162"/>
      </rPr>
      <t>Female</t>
    </r>
  </si>
  <si>
    <r>
      <t xml:space="preserve">Erkek
</t>
    </r>
    <r>
      <rPr>
        <sz val="9"/>
        <rFont val="Arial"/>
        <family val="2"/>
        <charset val="162"/>
      </rPr>
      <t>Male</t>
    </r>
  </si>
  <si>
    <t>BÖLÜM IV</t>
  </si>
  <si>
    <t>PART IV</t>
  </si>
  <si>
    <t>Not : Hastalık sigortasında geçici işgöremezliğin 3. gününden itibaren ödenek ödenir.</t>
  </si>
  <si>
    <t>Note :Temporary incapacity payment can be paid from the third day of temporary incapacity report in sickness insurance.</t>
  </si>
  <si>
    <t>Adana</t>
  </si>
  <si>
    <t>Adıyaman</t>
  </si>
  <si>
    <t>Afyonkarahisar</t>
  </si>
  <si>
    <t xml:space="preserve">Ağrı 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</si>
  <si>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</si>
  <si>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</si>
  <si>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</si>
  <si>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</si>
  <si>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</si>
  <si>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</si>
  <si>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</si>
  <si>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</si>
  <si>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</si>
  <si>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</si>
  <si>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</si>
  <si>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</si>
  <si>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</si>
  <si>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</si>
  <si>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</si>
  <si>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 xml:space="preserve">Denizli 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</si>
  <si>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</si>
  <si>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</si>
  <si>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</si>
  <si>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</si>
  <si>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</si>
  <si>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</si>
  <si>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</si>
  <si>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</si>
  <si>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</si>
  <si>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</si>
  <si>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</si>
  <si>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</si>
  <si>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</si>
  <si>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</si>
  <si>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</si>
  <si>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</si>
  <si>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</si>
  <si>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</si>
  <si>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</si>
  <si>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</si>
  <si>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</si>
  <si>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r>
      <t xml:space="preserve">Toplam </t>
    </r>
    <r>
      <rPr>
        <sz val="9"/>
        <rFont val="Arial"/>
        <family val="2"/>
        <charset val="162"/>
      </rPr>
      <t>Total</t>
    </r>
  </si>
  <si>
    <r>
      <t xml:space="preserve">Toplam
</t>
    </r>
    <r>
      <rPr>
        <sz val="9"/>
        <rFont val="Arial"/>
        <family val="2"/>
        <charset val="162"/>
      </rPr>
      <t>Total</t>
    </r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</si>
  <si>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</si>
  <si>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</si>
  <si>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</si>
  <si>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</si>
  <si>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</si>
  <si>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</si>
  <si>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</si>
  <si>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</si>
  <si>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</si>
  <si>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</si>
  <si>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</si>
  <si>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</si>
  <si>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</si>
  <si>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</si>
  <si>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</si>
  <si>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</si>
  <si>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</si>
  <si>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</si>
  <si>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</si>
  <si>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</si>
  <si>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</si>
  <si>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</si>
  <si>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</si>
  <si>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</si>
  <si>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</si>
  <si>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</si>
  <si>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</si>
  <si>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</si>
  <si>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</si>
  <si>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</si>
  <si>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</si>
  <si>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</si>
  <si>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</si>
  <si>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</si>
  <si>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</si>
  <si>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</si>
  <si>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</si>
  <si>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</si>
  <si>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</si>
  <si>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</si>
  <si>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r>
      <t xml:space="preserve">  Toplam</t>
    </r>
    <r>
      <rPr>
        <sz val="9"/>
        <rFont val="Arial"/>
        <family val="2"/>
        <charset val="162"/>
      </rPr>
      <t>-Total</t>
    </r>
  </si>
  <si>
    <r>
      <t xml:space="preserve">Toplam </t>
    </r>
    <r>
      <rPr>
        <sz val="9"/>
        <rFont val="Arial"/>
        <family val="2"/>
        <charset val="162"/>
      </rPr>
      <t>- Total</t>
    </r>
  </si>
  <si>
    <r>
      <t>Toplam -</t>
    </r>
    <r>
      <rPr>
        <sz val="9"/>
        <rFont val="Arial"/>
        <family val="2"/>
        <charset val="162"/>
      </rPr>
      <t xml:space="preserve"> Total</t>
    </r>
  </si>
  <si>
    <t>Note: Temporary incapacity payment can be paid from the third day of temporary incapacity report in sickness insurance.</t>
  </si>
  <si>
    <t xml:space="preserve">Not: Hastalık sigortasında geçici işgöremezliğin 3. gününden itibaren ödenek ödenir. </t>
  </si>
  <si>
    <t>2</t>
  </si>
  <si>
    <t>3</t>
  </si>
  <si>
    <t>4 - 6</t>
  </si>
  <si>
    <t>7 - 13</t>
  </si>
  <si>
    <t>14 - 20</t>
  </si>
  <si>
    <t>21 - 30</t>
  </si>
  <si>
    <t>31 - 90</t>
  </si>
  <si>
    <t>184 - 364</t>
  </si>
  <si>
    <t>1</t>
  </si>
  <si>
    <r>
      <t xml:space="preserve">Hastalık olay sayısı
</t>
    </r>
    <r>
      <rPr>
        <sz val="9"/>
        <rFont val="Arial"/>
        <family val="2"/>
        <charset val="162"/>
      </rPr>
      <t>Number of sickness cases</t>
    </r>
  </si>
  <si>
    <r>
      <t xml:space="preserve">Geçici iş göremezlik süresi (Gün)
</t>
    </r>
    <r>
      <rPr>
        <sz val="9"/>
        <rFont val="Arial"/>
        <family val="2"/>
        <charset val="162"/>
      </rPr>
      <t>Duration of temporary incapacity (Days)</t>
    </r>
  </si>
  <si>
    <r>
      <t xml:space="preserve">Hastalık olay sayısının toplam hastalık sayısına oranı (%)
</t>
    </r>
    <r>
      <rPr>
        <sz val="9"/>
        <rFont val="Arial"/>
        <family val="2"/>
        <charset val="162"/>
      </rPr>
      <t>Proportion of sickness cases to total number of sickness cases(%)</t>
    </r>
  </si>
  <si>
    <r>
      <t xml:space="preserve">Geçici iş göremezlik süresinin toplam geçici iş göremezlik süresine oranı (%) 
</t>
    </r>
    <r>
      <rPr>
        <sz val="9"/>
        <rFont val="Arial"/>
        <family val="2"/>
        <charset val="162"/>
      </rPr>
      <t>Proportion of temporary incapacity days to total days (%)</t>
    </r>
  </si>
  <si>
    <r>
      <t xml:space="preserve">Kod no
</t>
    </r>
    <r>
      <rPr>
        <sz val="9"/>
        <rFont val="Arial"/>
        <family val="2"/>
        <charset val="162"/>
      </rPr>
      <t xml:space="preserve"> Code no</t>
    </r>
  </si>
  <si>
    <r>
      <t xml:space="preserve">Geçici iş göremezlik süresi (Gün)
</t>
    </r>
    <r>
      <rPr>
        <sz val="9"/>
        <rFont val="Arial"/>
        <family val="2"/>
        <charset val="162"/>
      </rPr>
      <t>Temporary incapacity (Days)</t>
    </r>
  </si>
  <si>
    <r>
      <t xml:space="preserve">Geçici iş göremezlik gün sayısı 
</t>
    </r>
    <r>
      <rPr>
        <sz val="9"/>
        <rFont val="Arial"/>
        <family val="2"/>
        <charset val="162"/>
      </rPr>
      <t>Number of temporary incapacity days</t>
    </r>
  </si>
  <si>
    <t>91 - 183</t>
  </si>
  <si>
    <r>
      <t>Yatarak tedavi-</t>
    </r>
    <r>
      <rPr>
        <sz val="9"/>
        <rFont val="Arial"/>
        <family val="2"/>
        <charset val="162"/>
      </rPr>
      <t xml:space="preserve"> Inpatient treatment</t>
    </r>
  </si>
  <si>
    <r>
      <t xml:space="preserve">Ayaktan tedavi - </t>
    </r>
    <r>
      <rPr>
        <sz val="9"/>
        <rFont val="Arial"/>
        <family val="2"/>
        <charset val="162"/>
      </rPr>
      <t>Outpatient treatment</t>
    </r>
  </si>
  <si>
    <t xml:space="preserve"> HASTALIK İSTATİSTİKLERİ</t>
  </si>
  <si>
    <t xml:space="preserve"> SICKNESS STATISTICS</t>
  </si>
  <si>
    <t xml:space="preserve"> İÇİNDEKİLER</t>
  </si>
  <si>
    <t>Contents</t>
  </si>
  <si>
    <t>*Aktüerya ve Fon Yönetimi Daire Başkanlığı tarafından hazırlanmaktadır.</t>
  </si>
  <si>
    <t>İrtibat Telefon</t>
  </si>
  <si>
    <t>0 (312) 207 87 09</t>
  </si>
  <si>
    <t>Mail</t>
  </si>
  <si>
    <t>istatistik@sgk.gov.tr</t>
  </si>
  <si>
    <t xml:space="preserve">BÖLÜM IV
PERSONEL İSTATİSTİKLERİ  </t>
  </si>
  <si>
    <t>Part IV - Sickness Statistics</t>
  </si>
  <si>
    <t>14 ve altı</t>
  </si>
  <si>
    <t>365  ve üstü</t>
  </si>
  <si>
    <r>
      <t xml:space="preserve">65 ve üstü-
</t>
    </r>
    <r>
      <rPr>
        <sz val="9"/>
        <rFont val="Arial"/>
        <family val="2"/>
        <charset val="162"/>
      </rPr>
      <t>65 and over</t>
    </r>
  </si>
  <si>
    <t>EK</t>
  </si>
  <si>
    <t>Appendix</t>
  </si>
  <si>
    <t>Kod No</t>
  </si>
  <si>
    <t>Tanım</t>
  </si>
  <si>
    <t>Description</t>
  </si>
  <si>
    <t>Crop and animal production, hunting and related service activities</t>
  </si>
  <si>
    <t>Forestry and logging</t>
  </si>
  <si>
    <t>Fishing and aquaculture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</si>
  <si>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</si>
  <si>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</si>
  <si>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</si>
  <si>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</si>
  <si>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</si>
  <si>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</si>
  <si>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</si>
  <si>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</si>
  <si>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</si>
  <si>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</si>
  <si>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</si>
  <si>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</si>
  <si>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</si>
  <si>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</si>
  <si>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</si>
  <si>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</si>
  <si>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</si>
  <si>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</si>
  <si>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</si>
  <si>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</si>
  <si>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</si>
  <si>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</si>
  <si>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</si>
  <si>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</si>
  <si>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</si>
  <si>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</si>
  <si>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</si>
  <si>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Electricity, gas, steam and air conditioning supply</t>
  </si>
  <si>
    <t>Water collection, treatment and supply</t>
  </si>
  <si>
    <t>Sewerage</t>
  </si>
  <si>
    <t>Civil engineering</t>
  </si>
  <si>
    <t>Specialised construction activities</t>
  </si>
  <si>
    <t>Land transport and transport via pipelines</t>
  </si>
  <si>
    <t>Water transport</t>
  </si>
  <si>
    <t>Air transport</t>
  </si>
  <si>
    <t>Postal and courier activities</t>
  </si>
  <si>
    <t>Accommodation</t>
  </si>
  <si>
    <t>Food and beverage service activities</t>
  </si>
  <si>
    <t>Publishing activities</t>
  </si>
  <si>
    <t>Motion picture, video and television programme production, sound recording and music publishing activities</t>
  </si>
  <si>
    <t>Computer programming, consultancy and related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</si>
  <si>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</si>
  <si>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</si>
  <si>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</si>
  <si>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</si>
  <si>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</si>
  <si>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</si>
  <si>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</si>
  <si>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</si>
  <si>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</si>
  <si>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</si>
  <si>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 and other reservation service and related activities</t>
  </si>
  <si>
    <t>Services to buildings and landscape activities</t>
  </si>
  <si>
    <t>Office administrative, office support and other business support activities</t>
  </si>
  <si>
    <t>Public administration and defence; compulsory social security</t>
  </si>
  <si>
    <t>Education</t>
  </si>
  <si>
    <t>Human health activities</t>
  </si>
  <si>
    <t>Residential care activities</t>
  </si>
  <si>
    <t>Social work activities without accommodation</t>
  </si>
  <si>
    <t>Libraries, archives, museums and other cultural activities</t>
  </si>
  <si>
    <t>Gambling and betting activities</t>
  </si>
  <si>
    <t>Sports activities and amusement and recreation activities</t>
  </si>
  <si>
    <t>Activities of membership organisations</t>
  </si>
  <si>
    <t>Activities of households as employers of domestic personnel</t>
  </si>
  <si>
    <t>Activities of extraterritorial organisations and bodies</t>
  </si>
  <si>
    <r>
      <t xml:space="preserve">Hastalık olay sayısının toplam hastalık olay sayısına oranı (%)
</t>
    </r>
    <r>
      <rPr>
        <sz val="9"/>
        <rFont val="Arial"/>
        <family val="2"/>
        <charset val="162"/>
      </rPr>
      <t>Proportion of sickness cases to total number of sickness cases(%)</t>
    </r>
  </si>
  <si>
    <r>
      <t xml:space="preserve">Hastalık olay sayısının aynı faaliyet kolundaki zorunlu sigortalı sayısına oranı (%)
</t>
    </r>
    <r>
      <rPr>
        <sz val="9"/>
        <rFont val="Arial"/>
        <family val="2"/>
        <charset val="162"/>
      </rPr>
      <t>Proportion of sickness cases to number of compulsory insured person (%)</t>
    </r>
  </si>
  <si>
    <r>
      <t xml:space="preserve">Hastalık olay sayısının aynı ildeki zorunlu sigortalı sayısına oranı (%)
</t>
    </r>
    <r>
      <rPr>
        <sz val="9"/>
        <rFont val="Arial"/>
        <family val="2"/>
        <charset val="162"/>
      </rPr>
      <t>Proportion of sickness cases to number ofcompulsory insured person (%)</t>
    </r>
  </si>
  <si>
    <r>
      <t xml:space="preserve">İl kodu
</t>
    </r>
    <r>
      <rPr>
        <sz val="9"/>
        <rFont val="Arial"/>
        <family val="2"/>
        <charset val="162"/>
      </rPr>
      <t>Province code</t>
    </r>
  </si>
  <si>
    <r>
      <t xml:space="preserve"> İl
</t>
    </r>
    <r>
      <rPr>
        <sz val="9"/>
        <rFont val="Arial"/>
        <family val="2"/>
        <charset val="162"/>
      </rPr>
      <t>Province</t>
    </r>
  </si>
  <si>
    <t>TABLO 4.1</t>
  </si>
  <si>
    <t>TABLO 4.2</t>
  </si>
  <si>
    <t>TABLO 4.3</t>
  </si>
  <si>
    <t>TABLO 4.4</t>
  </si>
  <si>
    <t>Table 4.1</t>
  </si>
  <si>
    <t>Table 4.2</t>
  </si>
  <si>
    <t>Table 4.3</t>
  </si>
  <si>
    <t>Table 4.4</t>
  </si>
  <si>
    <r>
      <t xml:space="preserve">Geçici iş göremezlik gün toplamı
</t>
    </r>
    <r>
      <rPr>
        <sz val="9"/>
        <rFont val="Arial"/>
        <family val="2"/>
        <charset val="162"/>
      </rPr>
      <t>Total of temporary incapacity days</t>
    </r>
  </si>
  <si>
    <r>
      <t xml:space="preserve">Hastalık olayı başına düşen ortalama geçici iş göremezlik günü
</t>
    </r>
    <r>
      <rPr>
        <sz val="9"/>
        <rFont val="Arial"/>
        <family val="2"/>
        <charset val="162"/>
      </rPr>
      <t>Average number of  temporary incapacity days per cases of sickness</t>
    </r>
  </si>
  <si>
    <r>
      <t xml:space="preserve">Yaş grubu
</t>
    </r>
    <r>
      <rPr>
        <sz val="9"/>
        <rFont val="Arial"/>
        <family val="2"/>
        <charset val="162"/>
      </rPr>
      <t>Age group</t>
    </r>
  </si>
  <si>
    <r>
      <rPr>
        <b/>
        <sz val="9"/>
        <rFont val="Arial"/>
        <family val="2"/>
        <charset val="162"/>
      </rPr>
      <t>Hastalık olayı başına düşen ortalama geçici iş göremezlik günü</t>
    </r>
    <r>
      <rPr>
        <sz val="9"/>
        <rFont val="Arial"/>
        <family val="2"/>
        <charset val="162"/>
      </rPr>
      <t xml:space="preserve">
Average number of  temporary incapacity days per cases of sickness</t>
    </r>
  </si>
  <si>
    <t>Bitkisel ve hayvansal üretim ile avcılık ve ilgili hizmet faaliyetleri</t>
  </si>
  <si>
    <t>Ormancılık ile endüstriyel ve yakacak odun üretimi</t>
  </si>
  <si>
    <t>Balıkçılık ve su ürünleri yetiştiriciliği</t>
  </si>
  <si>
    <t>Kömür ve linyit çıkartılması</t>
  </si>
  <si>
    <t>Ham petrol ve doğal gaz çıkarımı</t>
  </si>
  <si>
    <t>Metal cevherleri madenciliği</t>
  </si>
  <si>
    <t>Diğer madencilik ve taş ocakçılığı</t>
  </si>
  <si>
    <t>Madenciliği destekleyici hizmet faaliyetleri</t>
  </si>
  <si>
    <t>Gıda ürünlerinin imalatı</t>
  </si>
  <si>
    <t>İçeceklerin imalatı</t>
  </si>
  <si>
    <t>Tütün ürünleri imalatı</t>
  </si>
  <si>
    <t>Tekstil ürünlerinin imalatı</t>
  </si>
  <si>
    <t>Giyim eşyalarının imalatı</t>
  </si>
  <si>
    <t>Ağaç, ağaç ürünleri ve mantar ürünleri imalatı (mobilya hariç); saz, saman ve benzeri malzemelerden örülerek yapılan eşyaların imalatı</t>
  </si>
  <si>
    <t>Kağıt ve kağıt ürünlerinin imalatı</t>
  </si>
  <si>
    <t>Kayıtlı medyanın basılması ve çoğaltılması</t>
  </si>
  <si>
    <t>Kok kömürü ve rafine edilmiş petrol ürünleri imalatı</t>
  </si>
  <si>
    <t>Kimyasalların ve kimyasal ürünlerin imalatı</t>
  </si>
  <si>
    <t>Kauçuk ve plastik ürünlerin imalatı</t>
  </si>
  <si>
    <t>Diğer metalik olmayan mineral ürünlerin imalatı</t>
  </si>
  <si>
    <t>Ana metal sanayii</t>
  </si>
  <si>
    <t>Fabrikasyon metal ürünleri imalatı (makine ve teçhizat hariç)</t>
  </si>
  <si>
    <t>Bilgisayarların, elektronik ve optik ürünlerin imalatı</t>
  </si>
  <si>
    <t>Elektrikli teçhizat imalatı</t>
  </si>
  <si>
    <t>Başka yerde sınıflandırılmamış makine ve ekipman imalatı</t>
  </si>
  <si>
    <t>Motorlu kara taşıtı, treyler (römork) ve yarı treyler (yarı römork) imalatı</t>
  </si>
  <si>
    <t>Diğer ulaşım araçlarının imalatı</t>
  </si>
  <si>
    <t>Mobilya imalatı</t>
  </si>
  <si>
    <t>Diğer imalatlar</t>
  </si>
  <si>
    <t>Suyun toplanması, arıtılması ve dağıtılması</t>
  </si>
  <si>
    <t>Kanalizasyon</t>
  </si>
  <si>
    <t>Bina dışı yapıların inşaatı</t>
  </si>
  <si>
    <t>Özel inşaat faaliyetleri</t>
  </si>
  <si>
    <t>Kara taşımacılığı ve boru hattı taşımacılığı</t>
  </si>
  <si>
    <t>Su yolu taşımacılığı</t>
  </si>
  <si>
    <t>Hava yolu taşımacılığı</t>
  </si>
  <si>
    <t>Posta ve kurye faaliyetleri</t>
  </si>
  <si>
    <t>Konaklama</t>
  </si>
  <si>
    <t>Yiyecek ve içecek hizmeti faaliyetleri</t>
  </si>
  <si>
    <t>Yayımcılık faaliyetleri</t>
  </si>
  <si>
    <t>Sinema filmi, video ve televizyon programları yapımcılığı, ses kaydı ve müzik yayımlama faaliyetleri</t>
  </si>
  <si>
    <t>Telekomünikasyon</t>
  </si>
  <si>
    <t>Bilgisayar programlama, danışmanlık ve ilgili faaliyetler</t>
  </si>
  <si>
    <t>Finansal hizmet faaliyetleri (Sigorta ve emeklilik fonları hariç)</t>
  </si>
  <si>
    <t>Sigorta, reasürans ve emeklilik fonları (Zorunlu sosyal güvenlik hariç)</t>
  </si>
  <si>
    <t>Finansal hizmetler ile sigorta faaliyetleri için yardımcı faaliyetler</t>
  </si>
  <si>
    <t>Gayrimenkul faaliyetleri</t>
  </si>
  <si>
    <t>Hukuk ve muhasebe faaliyetleri</t>
  </si>
  <si>
    <t>Mimarlık ve mühendislik faaliyetleri; teknik test ve analiz faaliyetleri</t>
  </si>
  <si>
    <t>Bilimsel araştırma ve geliştirme faaliyetleri</t>
  </si>
  <si>
    <t>Diğer mesleki, bilimsel ve teknik faaliyetler</t>
  </si>
  <si>
    <t>Veterinerlik hizmetleri</t>
  </si>
  <si>
    <t>Kiralama ve leasing faaliyetleri</t>
  </si>
  <si>
    <t>İstihdam faaliyetleri</t>
  </si>
  <si>
    <t>Seyahat acentesi, tur operatörü ve diğer rezervasyon hizmetleri ve ilgili faaliyetler</t>
  </si>
  <si>
    <t>Binalar ile ilgili hizmetler ve çevre düzenlemesi faaliyetleri</t>
  </si>
  <si>
    <t>Kamu yönetimi ve savunma; zorunlu sosyal güvenlik</t>
  </si>
  <si>
    <t>Eğitim</t>
  </si>
  <si>
    <t>İnsan sağlığı hizmetleri</t>
  </si>
  <si>
    <t>Yatılı bakım faaliyetleri</t>
  </si>
  <si>
    <t>Barınacak yer sağlanmaksızın verilen sosyal hizmetler</t>
  </si>
  <si>
    <t>Kütüphaneler, arşivler, müzeler ve diğer kültürel faaliyetler</t>
  </si>
  <si>
    <t>Kumar ve müşterek bahis faaliyetleri</t>
  </si>
  <si>
    <t>Üye olunan kuruluşların faaliyetleri</t>
  </si>
  <si>
    <t>Ev içi çalışan personelin işverenleri olarak hanehalklarının faaliyetleri</t>
  </si>
  <si>
    <t>Hanehalkları tarafından kendi kullanımlarına yönelik olarak üretilen ayrım yapılmamış mal ve hizmetler</t>
  </si>
  <si>
    <t>Uluslararası örgütler ve temsilciliklerinin faaliyetleri</t>
  </si>
  <si>
    <t>0 (312) 207 87 17</t>
  </si>
  <si>
    <t>Diğer malzemelerden deri ve ilgili ürünlerin imalatı</t>
  </si>
  <si>
    <t>Temel eczacılık ürünlerinin ve eczacılığa ilişkin preparatların (müstahzarların) imalatı</t>
  </si>
  <si>
    <t>Makine ve ekipmanların onarımı, bakımı ve kurulumu</t>
  </si>
  <si>
    <t>Elektrik, gaz, buhar ve iklimlendirme sistemi üretim ve dağıtımı</t>
  </si>
  <si>
    <t>Atık toplama, geri kazanım ve bertaraf faaliyetleri</t>
  </si>
  <si>
    <t>İyileştirme faaliyetleri ve diğer atık yönetimi hizmeti faaliyetleri</t>
  </si>
  <si>
    <t>İkamet amaçlı olan ve ikamet amaçlı olmayan binaların inşaatı</t>
  </si>
  <si>
    <t>Toptan ticaret</t>
  </si>
  <si>
    <t>Perakende ticaret</t>
  </si>
  <si>
    <t>Depolama, ambarlama ve taşımacılık için destekleyici faaliyetler</t>
  </si>
  <si>
    <t>Programlama, yayıncılık, haber ajansı ve diğer içerik dağıtım faaliyetleri</t>
  </si>
  <si>
    <t>Bilişim altyapısı, veri işleme, barındırma ve diğer bilgi hizmeti faaliyetleri</t>
  </si>
  <si>
    <t>İdare merkezi ve idari danışmanlık faaliyetleri</t>
  </si>
  <si>
    <t>Reklamcılık, piyasa araştırması ve halkla ilişkiler faaliyetleri</t>
  </si>
  <si>
    <t>Soruşturma ve güvenlik faaliyetleri</t>
  </si>
  <si>
    <t>Büro yönetimi, büro destek ve işletme destek faaliyetleri</t>
  </si>
  <si>
    <t>Sanatsal yaratıcılık ve sahne sanatları faaliyetleri</t>
  </si>
  <si>
    <t>Spor faaliyetleri, eğlence (rekreasyon) ve dinlence faaliyetleri</t>
  </si>
  <si>
    <t>Bilgisayarların, kişisel eşyaların ve ev eşyalarının, motorlu kara taşıtlarının ve motosikletlerin onarım ve bakımı</t>
  </si>
  <si>
    <t>Kişisel hizmet faaliyetleri</t>
  </si>
  <si>
    <t>Ek-9 Ev Hizmetlerinde 10 Günden Fazla Çalışanlar</t>
  </si>
  <si>
    <t>TABLO 4.3-  4-1/a Kapsamında Geçici İş Göremezlik Ödeneğine Neden Olan Hastalık 
Olaylarının Yaş Grubu ve Cinsiyet Dağılımı, 2025</t>
  </si>
  <si>
    <t>TABLO 4.4- 4-1/a Kapsamında Geçici İş Göremezlik Ödeneğine Neden Olan Hastalık 
Olaylarının Geçici İş Göremezlik Gün Sayısı ve Cinsiyet Dağılımı, 2025</t>
  </si>
  <si>
    <t>4/1-a KAPSAMINDA GEÇİCİ İŞ GÖREMEZLİK ÖDENEĞİNE NEDEN OLAN HASTALIK OLAYLARI VE ORANLARININ EKONOMİK FAALİYET SINIFLAMASI VE CİNSİYET DAĞILIMI, 2025</t>
  </si>
  <si>
    <t>Distribution of the Sickness Cases and Ratios Causing to Temporary Incapacity Allowance by Classification of Economic Activity and Gender [Under Article 4-1/a of Act 5510], 2025</t>
  </si>
  <si>
    <t>4/1-a KAPSAMINDA GEÇİCİ İŞ GÖREMEZLİK ÖDENEĞİNE NEDEN OLAN HASTALIK OLAYLARININ İL VE CİNSİYET DAĞILIMI, 2025</t>
  </si>
  <si>
    <t>Distribution of the Sickness Cases Causing to Temporary Incapacity Allowance by Province and Gender [Under Article 4-1/a of Act 5510], 2025</t>
  </si>
  <si>
    <t>4/1-a KAPSAMINDA GEÇİCİ İŞ GÖREMEZLİK ÖDENEĞİNE NEDEN OLAN HASTALIK OLAYLARININ YAŞ GRUBU VE CİNSİYET DAĞILIMI, 2025</t>
  </si>
  <si>
    <t>Distribution of the Sickness Cases Causing to Temporary Incapacity Allowance by Age Group and Gender [Under Article 4-1/a of Act 5510], 2025</t>
  </si>
  <si>
    <t>4/1-a KAPSAMINDA GEÇİCİ İŞ GÖREMEZLİK ÖDENEĞİNE NEDEN OLAN HASTALIK OLAYLARININ GEÇİCİ İŞ GÖREMEZLİK GÜN SAYISI VE CİNSİYET DAĞILIMI, 2025</t>
  </si>
  <si>
    <t>Distribution of Number of Sickness Cases Causing to Temporary Incapacity Allowance by Temporary Incapacity Days and Gender [Under Article 4-1/a of Act 5510], 2025</t>
  </si>
  <si>
    <t>TABLO 4.1- 4-1/a Kapsamında Geçici İş Göremezlik Ödeneğine Neden Olan Hastalık Olayları ve Oranlarının Ekonomik Faaliyet Sınıflaması ve Cinsiyet Dağılımı, 2025</t>
  </si>
  <si>
    <t>Table  4.1- Distribution of Sickness Cases and Ratios Causing to Temporary Incapacity Allowance by Classification of Economic Activity and Gender [Under Article 4-1/a of Act 5510], 2025</t>
  </si>
  <si>
    <t>TABLO 4.2- 4/1-a KAPSAMINDA GEÇİCİ İŞ GÖREMEZLİK ÖDENEĞİNE NEDEN OLAN HASTALIK OLAYLARININ İL VE CİNSİYET DAĞILIMI, 2025</t>
  </si>
  <si>
    <t>Table  4.2- Distribution of the Sickness Cases Causing to Temporary Incapacity Allowance by Province and Gender [Under Article 4-1/a of Act 5510], 2025</t>
  </si>
  <si>
    <t>Table  4.3- Distribution of the Sickness Cases Causing to Temporary Incapacity Allowance by Age Group and 
Gender [Under Article 4-1/a of Act 5510], 2025</t>
  </si>
  <si>
    <t>Table  4.4- Distribution of Number of Sickness Cases Causing to Temporary Incapacity Allowance 
by in 4/a Coverage Temporary Incapacity Days and Gender [Under Article 4-1/a of Act 5510], 2025</t>
  </si>
  <si>
    <t>EK: EKONOMİK FAALİYET SINIFLAMASI (NACE Rev. 2.1)</t>
  </si>
  <si>
    <r>
      <rPr>
        <i/>
        <sz val="10"/>
        <rFont val="Arial"/>
        <family val="2"/>
        <charset val="162"/>
      </rPr>
      <t>Appendix:</t>
    </r>
    <r>
      <rPr>
        <b/>
        <i/>
        <sz val="10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Classification of Economic Activities (NACE Rev.2.1)</t>
    </r>
  </si>
  <si>
    <t>10</t>
  </si>
  <si>
    <t>11</t>
  </si>
  <si>
    <t>12</t>
  </si>
  <si>
    <t>13</t>
  </si>
  <si>
    <t>14</t>
  </si>
  <si>
    <t>15</t>
  </si>
  <si>
    <t>Manufacture of leather and related products of other materials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</si>
  <si>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</si>
  <si>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</si>
  <si>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</si>
  <si>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</si>
  <si>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</si>
  <si>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</si>
  <si>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</si>
  <si>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</si>
  <si>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</si>
  <si>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</si>
  <si>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</si>
  <si>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</si>
  <si>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</si>
  <si>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</si>
  <si>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</si>
  <si>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</si>
  <si>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</si>
  <si>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</si>
  <si>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Repair, maintenance and installation of machinery and equipment</t>
  </si>
  <si>
    <t>35</t>
  </si>
  <si>
    <t>36</t>
  </si>
  <si>
    <t>37</t>
  </si>
  <si>
    <t>38</t>
  </si>
  <si>
    <t>Waste collection, recovery and disposal activities</t>
  </si>
  <si>
    <t>39</t>
  </si>
  <si>
    <t>Remediation activities and other waste management service activities</t>
  </si>
  <si>
    <t>41</t>
  </si>
  <si>
    <t>Construction of residential and non-residential buildings</t>
  </si>
  <si>
    <t>42</t>
  </si>
  <si>
    <t>43</t>
  </si>
  <si>
    <t>46</t>
  </si>
  <si>
    <t>Wholesale trade</t>
  </si>
  <si>
    <t>47</t>
  </si>
  <si>
    <t>Retail trade</t>
  </si>
  <si>
    <t>49</t>
  </si>
  <si>
    <t>50</t>
  </si>
  <si>
    <t>51</t>
  </si>
  <si>
    <t>52</t>
  </si>
  <si>
    <t>Warehousing, storage and support activities for transportation</t>
  </si>
  <si>
    <t>53</t>
  </si>
  <si>
    <t>55</t>
  </si>
  <si>
    <t>56</t>
  </si>
  <si>
    <t>58</t>
  </si>
  <si>
    <t>59</t>
  </si>
  <si>
    <t>60</t>
  </si>
  <si>
    <t>Programming, broadcasting, news agency and other content distribution activities</t>
  </si>
  <si>
    <t>61</t>
  </si>
  <si>
    <t>Telecommunication</t>
  </si>
  <si>
    <t>62</t>
  </si>
  <si>
    <t>63</t>
  </si>
  <si>
    <t>Computing infrastructure, data processing, hosting and other information service activities</t>
  </si>
  <si>
    <t>64</t>
  </si>
  <si>
    <t>65</t>
  </si>
  <si>
    <t>66</t>
  </si>
  <si>
    <t>68</t>
  </si>
  <si>
    <t>69</t>
  </si>
  <si>
    <t>70</t>
  </si>
  <si>
    <t>Activities of head offices and management consultancy</t>
  </si>
  <si>
    <t>71</t>
  </si>
  <si>
    <t>72</t>
  </si>
  <si>
    <t>Scientific research and development</t>
  </si>
  <si>
    <t>73</t>
  </si>
  <si>
    <t>Activities of advertising, market research and public relations</t>
  </si>
  <si>
    <t>74</t>
  </si>
  <si>
    <t>75</t>
  </si>
  <si>
    <t>77</t>
  </si>
  <si>
    <t>78</t>
  </si>
  <si>
    <t>79</t>
  </si>
  <si>
    <t>80</t>
  </si>
  <si>
    <t>Investigation and security activities</t>
  </si>
  <si>
    <t>81</t>
  </si>
  <si>
    <t>82</t>
  </si>
  <si>
    <t>84</t>
  </si>
  <si>
    <t>85</t>
  </si>
  <si>
    <t>86</t>
  </si>
  <si>
    <t>87</t>
  </si>
  <si>
    <t>88</t>
  </si>
  <si>
    <t>90</t>
  </si>
  <si>
    <t>Arts creation and performing arts activities</t>
  </si>
  <si>
    <t>91</t>
  </si>
  <si>
    <t>92</t>
  </si>
  <si>
    <t>93</t>
  </si>
  <si>
    <t>94</t>
  </si>
  <si>
    <t>95</t>
  </si>
  <si>
    <t>Repair and maintenance of computers, personal and household goods, and motor vehicles and motorcycles</t>
  </si>
  <si>
    <t>96</t>
  </si>
  <si>
    <t>Personal service activities</t>
  </si>
  <si>
    <t>97</t>
  </si>
  <si>
    <t>98</t>
  </si>
  <si>
    <t>Undifferentiated goods- and service-producing activities of private households for own use</t>
  </si>
  <si>
    <t>99</t>
  </si>
  <si>
    <r>
      <t xml:space="preserve">Ekonomik faaliyet sınıflaması 
(NACE Rev. 2.1)
</t>
    </r>
    <r>
      <rPr>
        <sz val="9"/>
        <rFont val="Arial"/>
        <family val="2"/>
        <charset val="162"/>
      </rPr>
      <t>Classification of economic activity 
(NACE Rev. 2.1)</t>
    </r>
  </si>
  <si>
    <r>
      <t xml:space="preserve">SOSYAL GÜVENLİK KURUMU YILLIĞI
HASTALIK İSTATİSTİKLERİ
2025
</t>
    </r>
    <r>
      <rPr>
        <sz val="16"/>
        <color theme="3"/>
        <rFont val="Arial"/>
        <family val="2"/>
        <charset val="162"/>
      </rPr>
      <t>Social Security Instutition Annual, Sickness Statistics,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</si>
</sst>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\ &quot;TL&quot;_-;\-* #,##0\ &quot;TL&quot;_-;_-* &quot;-&quot;\ &quot;TL&quot;_-;_-@_-"/>
    <numFmt numFmtId="166" formatCode="_-* #,##0\ _T_L_-;\-* #,##0\ _T_L_-;_-* &quot;-&quot;\ _T_L_-;_-@_-"/>
    <numFmt numFmtId="167" formatCode="_-* #,##0.00\ &quot;TL&quot;_-;\-* #,##0.00\ &quot;TL&quot;_-;_-* &quot;-&quot;??\ &quot;TL&quot;_-;_-@_-"/>
    <numFmt numFmtId="168" formatCode="_-* #,##0.00\ _T_L_-;\-* #,##0.00\ _T_L_-;_-* &quot;-&quot;??\ _T_L_-;_-@_-"/>
    <numFmt numFmtId="169" formatCode="_(* #,##0.00_);_(* \(#,##0.00\);_(* &quot;-&quot;??_);_(@_)"/>
    <numFmt numFmtId="170" formatCode="_(* #,##0_);_(* \(#,##0\);_(* &quot;-&quot;??_);_(@_)"/>
    <numFmt numFmtId="171" formatCode="#,##0.0"/>
  </numFmts>
  <fonts count="38">
    <font>
      <sz val="10"/>
      <name val="Arial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color indexed="9"/>
      <name val="Arial"/>
      <family val="2"/>
      <charset val="162"/>
    </font>
    <font>
      <sz val="9"/>
      <color indexed="9"/>
      <name val="Arial"/>
      <family val="2"/>
      <charset val="162"/>
    </font>
    <font>
      <b/>
      <sz val="9"/>
      <name val="Arial "/>
      <charset val="162"/>
    </font>
    <font>
      <b/>
      <sz val="20"/>
      <name val="Arial"/>
      <family val="2"/>
      <charset val="162"/>
    </font>
    <font>
      <sz val="8"/>
      <name val="Arial"/>
      <family val="2"/>
      <charset val="162"/>
    </font>
    <font>
      <i/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i/>
      <sz val="8"/>
      <name val="Arial"/>
      <family val="2"/>
      <charset val="162"/>
    </font>
    <font>
      <i/>
      <sz val="8"/>
      <name val="Arial"/>
      <family val="2"/>
      <charset val="162"/>
    </font>
    <font>
      <b/>
      <sz val="16"/>
      <color theme="3"/>
      <name val="Arial"/>
      <family val="2"/>
      <charset val="162"/>
    </font>
    <font>
      <b/>
      <sz val="12"/>
      <color theme="3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i/>
      <sz val="10"/>
      <name val="Arial"/>
      <family val="2"/>
      <charset val="162"/>
    </font>
    <font>
      <sz val="14"/>
      <name val="Arial"/>
      <family val="2"/>
      <charset val="162"/>
    </font>
    <font>
      <b/>
      <sz val="11"/>
      <color theme="3"/>
      <name val="Arial"/>
      <family val="2"/>
      <charset val="162"/>
    </font>
    <font>
      <sz val="1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sz val="10"/>
      <name val="Cambria"/>
      <family val="2"/>
      <charset val="162"/>
      <scheme val="major"/>
    </font>
    <font>
      <b/>
      <sz val="9"/>
      <name val="Cambria"/>
      <family val="2"/>
      <charset val="162"/>
      <scheme val="major"/>
    </font>
    <font>
      <sz val="10"/>
      <name val="Arial Tur"/>
      <charset val="162"/>
    </font>
    <font>
      <b/>
      <sz val="8"/>
      <name val="Arial"/>
      <family val="2"/>
      <charset val="162"/>
    </font>
    <font>
      <b/>
      <sz val="20"/>
      <color theme="5" tint="-0.249977111117893"/>
      <name val="Arial"/>
      <family val="2"/>
      <charset val="162"/>
    </font>
    <font>
      <b/>
      <sz val="20"/>
      <color theme="5" tint="-0.249977111117893"/>
      <name val="Times New Roman"/>
      <family val="1"/>
      <charset val="162"/>
    </font>
    <font>
      <sz val="10"/>
      <color theme="5" tint="-0.249977111117893"/>
      <name val="Arial"/>
      <family val="2"/>
      <charset val="162"/>
    </font>
    <font>
      <sz val="9"/>
      <color theme="0"/>
      <name val="Arial"/>
      <family val="2"/>
      <charset val="162"/>
    </font>
    <font>
      <sz val="10"/>
      <color theme="0"/>
      <name val="Arial"/>
      <family val="2"/>
      <charset val="162"/>
    </font>
    <font>
      <sz val="10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16"/>
      <color theme="3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EFE9"/>
        <bgColor indexed="64"/>
      </patternFill>
    </fill>
    <fill>
      <patternFill patternType="solid">
        <fgColor rgb="FFDEE4C9"/>
        <bgColor indexed="64"/>
      </patternFill>
    </fill>
    <fill>
      <patternFill patternType="solid">
        <fgColor rgb="FFDBE1D2"/>
        <bgColor indexed="64"/>
      </patternFill>
    </fill>
  </fills>
  <borders count="16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uble">
        <color theme="5" tint="-0.24994659260841701"/>
      </top>
      <bottom/>
      <diagonal/>
    </border>
    <border>
      <left/>
      <right/>
      <top/>
      <bottom style="double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8">
    <xf numFmtId="0" fontId="0" fillId="0" borderId="0"/>
    <xf numFmtId="16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" fontId="2" fillId="0" borderId="0"/>
    <xf numFmtId="1" fontId="2" fillId="0" borderId="0"/>
    <xf numFmtId="0" fontId="1" fillId="0" borderId="0"/>
    <xf numFmtId="16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" fontId="7" fillId="0" borderId="0" xfId="8" applyFont="1"/>
    <xf numFmtId="1" fontId="4" fillId="0" borderId="0" xfId="8" applyFont="1"/>
    <xf numFmtId="1" fontId="6" fillId="0" borderId="0" xfId="8" applyFont="1" applyAlignment="1">
      <alignment vertical="center"/>
    </xf>
    <xf numFmtId="1" fontId="6" fillId="0" borderId="0" xfId="8" applyFont="1"/>
    <xf numFmtId="1" fontId="5" fillId="0" borderId="0" xfId="8" quotePrefix="1" applyFont="1" applyBorder="1" applyAlignment="1">
      <alignment horizontal="left" vertical="center"/>
    </xf>
    <xf numFmtId="1" fontId="7" fillId="0" borderId="0" xfId="7" applyFont="1"/>
    <xf numFmtId="1" fontId="4" fillId="0" borderId="0" xfId="7" applyFont="1"/>
    <xf numFmtId="1" fontId="8" fillId="0" borderId="0" xfId="7" applyFont="1"/>
    <xf numFmtId="1" fontId="6" fillId="0" borderId="0" xfId="7" applyFont="1"/>
    <xf numFmtId="1" fontId="8" fillId="0" borderId="0" xfId="7" applyFont="1" applyBorder="1"/>
    <xf numFmtId="1" fontId="6" fillId="0" borderId="0" xfId="7" applyFont="1" applyBorder="1"/>
    <xf numFmtId="0" fontId="7" fillId="0" borderId="0" xfId="0" applyFont="1"/>
    <xf numFmtId="170" fontId="5" fillId="0" borderId="0" xfId="10" applyNumberFormat="1" applyFont="1" applyBorder="1"/>
    <xf numFmtId="0" fontId="4" fillId="0" borderId="0" xfId="0" applyFont="1" applyBorder="1"/>
    <xf numFmtId="0" fontId="10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171" fontId="5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70" fontId="4" fillId="0" borderId="0" xfId="0" applyNumberFormat="1" applyFont="1"/>
    <xf numFmtId="1" fontId="0" fillId="0" borderId="0" xfId="0" applyNumberFormat="1"/>
    <xf numFmtId="1" fontId="6" fillId="0" borderId="0" xfId="7" applyFont="1" applyBorder="1" applyAlignment="1">
      <alignment vertical="center"/>
    </xf>
    <xf numFmtId="0" fontId="1" fillId="0" borderId="0" xfId="0" applyFont="1"/>
    <xf numFmtId="171" fontId="6" fillId="0" borderId="0" xfId="0" applyNumberFormat="1" applyFont="1" applyFill="1"/>
    <xf numFmtId="0" fontId="1" fillId="0" borderId="0" xfId="0" applyFont="1" applyFill="1"/>
    <xf numFmtId="0" fontId="4" fillId="0" borderId="0" xfId="0" applyFont="1" applyAlignment="1"/>
    <xf numFmtId="0" fontId="18" fillId="0" borderId="4" xfId="13" applyFont="1" applyFill="1" applyBorder="1" applyAlignment="1"/>
    <xf numFmtId="0" fontId="18" fillId="4" borderId="0" xfId="12" applyFont="1" applyFill="1" applyBorder="1"/>
    <xf numFmtId="0" fontId="21" fillId="4" borderId="0" xfId="12" applyFont="1" applyFill="1" applyBorder="1"/>
    <xf numFmtId="0" fontId="21" fillId="4" borderId="7" xfId="12" applyFont="1" applyFill="1" applyBorder="1"/>
    <xf numFmtId="0" fontId="19" fillId="0" borderId="0" xfId="12" applyFont="1" applyFill="1" applyBorder="1" applyAlignment="1"/>
    <xf numFmtId="0" fontId="18" fillId="0" borderId="0" xfId="12" applyFont="1" applyFill="1" applyBorder="1"/>
    <xf numFmtId="0" fontId="21" fillId="0" borderId="0" xfId="12" applyFont="1" applyFill="1" applyBorder="1"/>
    <xf numFmtId="0" fontId="22" fillId="0" borderId="4" xfId="11" applyFont="1" applyFill="1" applyBorder="1" applyAlignment="1" applyProtection="1"/>
    <xf numFmtId="0" fontId="23" fillId="0" borderId="0" xfId="0" applyFont="1"/>
    <xf numFmtId="0" fontId="23" fillId="0" borderId="0" xfId="0" applyFont="1" applyAlignment="1">
      <alignment vertical="center"/>
    </xf>
    <xf numFmtId="0" fontId="22" fillId="0" borderId="4" xfId="13" applyFont="1" applyFill="1" applyBorder="1" applyAlignment="1">
      <alignment vertical="center"/>
    </xf>
    <xf numFmtId="0" fontId="3" fillId="0" borderId="0" xfId="0" applyFont="1"/>
    <xf numFmtId="170" fontId="6" fillId="0" borderId="0" xfId="0" applyNumberFormat="1" applyFont="1" applyBorder="1"/>
    <xf numFmtId="3" fontId="4" fillId="0" borderId="0" xfId="0" applyNumberFormat="1" applyFont="1" applyFill="1"/>
    <xf numFmtId="0" fontId="1" fillId="0" borderId="0" xfId="0" applyFont="1" applyAlignment="1"/>
    <xf numFmtId="0" fontId="1" fillId="0" borderId="0" xfId="0" applyFont="1" applyBorder="1"/>
    <xf numFmtId="2" fontId="5" fillId="3" borderId="9" xfId="0" applyNumberFormat="1" applyFont="1" applyFill="1" applyBorder="1" applyAlignment="1">
      <alignment horizontal="center" vertical="center" wrapText="1"/>
    </xf>
    <xf numFmtId="2" fontId="9" fillId="3" borderId="9" xfId="0" applyNumberFormat="1" applyFont="1" applyFill="1" applyBorder="1" applyAlignment="1">
      <alignment vertical="center"/>
    </xf>
    <xf numFmtId="2" fontId="5" fillId="3" borderId="9" xfId="2" applyNumberFormat="1" applyFont="1" applyFill="1" applyBorder="1" applyAlignment="1">
      <alignment horizontal="right" vertical="center"/>
    </xf>
    <xf numFmtId="3" fontId="9" fillId="3" borderId="9" xfId="0" applyNumberFormat="1" applyFont="1" applyFill="1" applyBorder="1" applyAlignment="1">
      <alignment vertical="center"/>
    </xf>
    <xf numFmtId="2" fontId="5" fillId="5" borderId="9" xfId="9" quotePrefix="1" applyNumberFormat="1" applyFont="1" applyFill="1" applyBorder="1" applyAlignment="1">
      <alignment horizontal="center" vertical="center"/>
    </xf>
    <xf numFmtId="2" fontId="5" fillId="5" borderId="9" xfId="9" applyNumberFormat="1" applyFont="1" applyFill="1" applyBorder="1" applyAlignment="1">
      <alignment vertical="center"/>
    </xf>
    <xf numFmtId="3" fontId="6" fillId="5" borderId="9" xfId="2" applyNumberFormat="1" applyFont="1" applyFill="1" applyBorder="1" applyAlignment="1">
      <alignment horizontal="right"/>
    </xf>
    <xf numFmtId="3" fontId="5" fillId="5" borderId="9" xfId="2" applyNumberFormat="1" applyFont="1" applyFill="1" applyBorder="1" applyAlignment="1">
      <alignment horizontal="right"/>
    </xf>
    <xf numFmtId="2" fontId="5" fillId="5" borderId="9" xfId="2" applyNumberFormat="1" applyFont="1" applyFill="1" applyBorder="1" applyAlignment="1">
      <alignment horizontal="right"/>
    </xf>
    <xf numFmtId="2" fontId="5" fillId="6" borderId="9" xfId="9" quotePrefix="1" applyNumberFormat="1" applyFont="1" applyFill="1" applyBorder="1" applyAlignment="1">
      <alignment horizontal="center" vertical="center"/>
    </xf>
    <xf numFmtId="2" fontId="5" fillId="6" borderId="9" xfId="9" applyNumberFormat="1" applyFont="1" applyFill="1" applyBorder="1" applyAlignment="1">
      <alignment vertical="center"/>
    </xf>
    <xf numFmtId="3" fontId="6" fillId="6" borderId="9" xfId="2" applyNumberFormat="1" applyFont="1" applyFill="1" applyBorder="1" applyAlignment="1">
      <alignment horizontal="right"/>
    </xf>
    <xf numFmtId="3" fontId="5" fillId="6" borderId="9" xfId="2" applyNumberFormat="1" applyFont="1" applyFill="1" applyBorder="1" applyAlignment="1">
      <alignment horizontal="right"/>
    </xf>
    <xf numFmtId="2" fontId="5" fillId="6" borderId="9" xfId="2" applyNumberFormat="1" applyFont="1" applyFill="1" applyBorder="1" applyAlignment="1">
      <alignment horizontal="right"/>
    </xf>
    <xf numFmtId="3" fontId="5" fillId="5" borderId="9" xfId="10" quotePrefix="1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/>
    </xf>
    <xf numFmtId="170" fontId="6" fillId="5" borderId="9" xfId="10" applyNumberFormat="1" applyFont="1" applyFill="1" applyBorder="1"/>
    <xf numFmtId="170" fontId="5" fillId="5" borderId="9" xfId="10" applyNumberFormat="1" applyFont="1" applyFill="1" applyBorder="1" applyAlignment="1">
      <alignment horizontal="centerContinuous"/>
    </xf>
    <xf numFmtId="4" fontId="5" fillId="5" borderId="9" xfId="2" applyNumberFormat="1" applyFont="1" applyFill="1" applyBorder="1" applyAlignment="1">
      <alignment horizontal="right"/>
    </xf>
    <xf numFmtId="3" fontId="5" fillId="6" borderId="9" xfId="10" quotePrefix="1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center"/>
    </xf>
    <xf numFmtId="170" fontId="6" fillId="6" borderId="9" xfId="10" applyNumberFormat="1" applyFont="1" applyFill="1" applyBorder="1"/>
    <xf numFmtId="170" fontId="5" fillId="6" borderId="9" xfId="10" applyNumberFormat="1" applyFont="1" applyFill="1" applyBorder="1" applyAlignment="1">
      <alignment horizontal="centerContinuous"/>
    </xf>
    <xf numFmtId="4" fontId="5" fillId="6" borderId="9" xfId="2" applyNumberFormat="1" applyFont="1" applyFill="1" applyBorder="1" applyAlignment="1">
      <alignment horizontal="right"/>
    </xf>
    <xf numFmtId="170" fontId="5" fillId="3" borderId="9" xfId="10" applyNumberFormat="1" applyFont="1" applyFill="1" applyBorder="1"/>
    <xf numFmtId="1" fontId="5" fillId="3" borderId="9" xfId="7" applyFont="1" applyFill="1" applyBorder="1" applyAlignment="1">
      <alignment horizontal="center" vertical="center" wrapText="1"/>
    </xf>
    <xf numFmtId="1" fontId="5" fillId="3" borderId="9" xfId="8" applyFont="1" applyFill="1" applyBorder="1" applyAlignment="1">
      <alignment horizontal="center" vertical="center" wrapText="1"/>
    </xf>
    <xf numFmtId="16" fontId="5" fillId="5" borderId="9" xfId="7" quotePrefix="1" applyNumberFormat="1" applyFont="1" applyFill="1" applyBorder="1" applyAlignment="1">
      <alignment horizontal="centerContinuous" vertical="center"/>
    </xf>
    <xf numFmtId="16" fontId="5" fillId="6" borderId="9" xfId="7" quotePrefix="1" applyNumberFormat="1" applyFont="1" applyFill="1" applyBorder="1" applyAlignment="1">
      <alignment horizontal="centerContinuous" vertical="center"/>
    </xf>
    <xf numFmtId="1" fontId="5" fillId="3" borderId="9" xfId="7" quotePrefix="1" applyFont="1" applyFill="1" applyBorder="1" applyAlignment="1">
      <alignment horizontal="left" vertical="center"/>
    </xf>
    <xf numFmtId="1" fontId="5" fillId="3" borderId="9" xfId="7" quotePrefix="1" applyFont="1" applyFill="1" applyBorder="1" applyAlignment="1">
      <alignment vertical="center" wrapText="1"/>
    </xf>
    <xf numFmtId="1" fontId="5" fillId="5" borderId="9" xfId="7" applyFont="1" applyFill="1" applyBorder="1" applyAlignment="1">
      <alignment horizontal="left" vertical="center"/>
    </xf>
    <xf numFmtId="1" fontId="5" fillId="5" borderId="9" xfId="7" quotePrefix="1" applyFont="1" applyFill="1" applyBorder="1" applyAlignment="1">
      <alignment horizontal="left" vertical="center"/>
    </xf>
    <xf numFmtId="1" fontId="5" fillId="3" borderId="9" xfId="7" applyFont="1" applyFill="1" applyBorder="1" applyAlignment="1">
      <alignment vertical="center" wrapText="1"/>
    </xf>
    <xf numFmtId="0" fontId="5" fillId="3" borderId="9" xfId="0" quotePrefix="1" applyFont="1" applyFill="1" applyBorder="1" applyAlignment="1">
      <alignment horizontal="center" vertical="center" wrapText="1"/>
    </xf>
    <xf numFmtId="0" fontId="5" fillId="5" borderId="9" xfId="0" quotePrefix="1" applyFont="1" applyFill="1" applyBorder="1" applyAlignment="1">
      <alignment horizontal="center"/>
    </xf>
    <xf numFmtId="0" fontId="5" fillId="6" borderId="9" xfId="0" quotePrefix="1" applyFont="1" applyFill="1" applyBorder="1" applyAlignment="1">
      <alignment horizontal="center"/>
    </xf>
    <xf numFmtId="0" fontId="5" fillId="6" borderId="9" xfId="0" quotePrefix="1" applyFont="1" applyFill="1" applyBorder="1" applyAlignment="1">
      <alignment horizontal="center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27" fillId="0" borderId="0" xfId="14" quotePrefix="1" applyFont="1" applyAlignment="1">
      <alignment horizontal="centerContinuous"/>
    </xf>
    <xf numFmtId="0" fontId="27" fillId="0" borderId="0" xfId="0" applyFont="1" applyAlignment="1">
      <alignment vertical="center"/>
    </xf>
    <xf numFmtId="0" fontId="27" fillId="0" borderId="0" xfId="14" applyFont="1" applyAlignment="1">
      <alignment horizontal="centerContinuous"/>
    </xf>
    <xf numFmtId="0" fontId="26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1" fontId="5" fillId="5" borderId="9" xfId="9" quotePrefix="1" applyNumberFormat="1" applyFont="1" applyFill="1" applyBorder="1" applyAlignment="1">
      <alignment horizontal="center" vertical="center"/>
    </xf>
    <xf numFmtId="1" fontId="5" fillId="6" borderId="9" xfId="9" quotePrefix="1" applyNumberFormat="1" applyFont="1" applyFill="1" applyBorder="1" applyAlignment="1">
      <alignment horizontal="center" vertical="center"/>
    </xf>
    <xf numFmtId="0" fontId="1" fillId="0" borderId="4" xfId="11" applyFont="1" applyFill="1" applyBorder="1" applyAlignment="1" applyProtection="1"/>
    <xf numFmtId="0" fontId="3" fillId="4" borderId="4" xfId="13" applyFont="1" applyFill="1" applyBorder="1" applyAlignment="1"/>
    <xf numFmtId="0" fontId="1" fillId="4" borderId="0" xfId="0" applyFont="1" applyFill="1" applyBorder="1"/>
    <xf numFmtId="0" fontId="1" fillId="4" borderId="5" xfId="0" applyFont="1" applyFill="1" applyBorder="1"/>
    <xf numFmtId="0" fontId="3" fillId="4" borderId="0" xfId="13" applyFont="1" applyFill="1" applyBorder="1" applyAlignment="1"/>
    <xf numFmtId="0" fontId="3" fillId="4" borderId="6" xfId="13" applyFont="1" applyFill="1" applyBorder="1" applyAlignment="1"/>
    <xf numFmtId="0" fontId="3" fillId="4" borderId="7" xfId="13" applyFont="1" applyFill="1" applyBorder="1" applyAlignment="1"/>
    <xf numFmtId="0" fontId="1" fillId="4" borderId="7" xfId="0" applyFont="1" applyFill="1" applyBorder="1"/>
    <xf numFmtId="0" fontId="1" fillId="4" borderId="8" xfId="0" applyFont="1" applyFill="1" applyBorder="1"/>
    <xf numFmtId="0" fontId="25" fillId="8" borderId="9" xfId="0" applyFont="1" applyFill="1" applyBorder="1" applyAlignment="1">
      <alignment horizontal="center" vertical="center" wrapText="1"/>
    </xf>
    <xf numFmtId="0" fontId="25" fillId="8" borderId="9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vertical="center"/>
    </xf>
    <xf numFmtId="0" fontId="6" fillId="9" borderId="9" xfId="0" quotePrefix="1" applyNumberFormat="1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/>
    </xf>
    <xf numFmtId="0" fontId="6" fillId="7" borderId="9" xfId="0" quotePrefix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/>
    <xf numFmtId="0" fontId="30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2" fontId="6" fillId="0" borderId="0" xfId="0" applyNumberFormat="1" applyFont="1" applyFill="1"/>
    <xf numFmtId="16" fontId="5" fillId="10" borderId="9" xfId="7" quotePrefix="1" applyNumberFormat="1" applyFont="1" applyFill="1" applyBorder="1" applyAlignment="1">
      <alignment horizontal="centerContinuous" vertical="center"/>
    </xf>
    <xf numFmtId="16" fontId="5" fillId="11" borderId="9" xfId="7" quotePrefix="1" applyNumberFormat="1" applyFont="1" applyFill="1" applyBorder="1" applyAlignment="1">
      <alignment horizontal="centerContinuous" vertical="center"/>
    </xf>
    <xf numFmtId="0" fontId="5" fillId="12" borderId="9" xfId="0" quotePrefix="1" applyFont="1" applyFill="1" applyBorder="1" applyAlignment="1">
      <alignment horizontal="center" vertical="center"/>
    </xf>
    <xf numFmtId="4" fontId="5" fillId="3" borderId="9" xfId="1" applyNumberFormat="1" applyFont="1" applyFill="1" applyBorder="1" applyAlignment="1">
      <alignment horizontal="right" vertical="center" indent="3"/>
    </xf>
    <xf numFmtId="3" fontId="6" fillId="5" borderId="9" xfId="0" quotePrefix="1" applyNumberFormat="1" applyFont="1" applyFill="1" applyBorder="1" applyAlignment="1">
      <alignment horizontal="right" vertical="center" indent="3"/>
    </xf>
    <xf numFmtId="3" fontId="6" fillId="6" borderId="9" xfId="0" quotePrefix="1" applyNumberFormat="1" applyFont="1" applyFill="1" applyBorder="1" applyAlignment="1">
      <alignment horizontal="right" vertical="center" indent="3"/>
    </xf>
    <xf numFmtId="3" fontId="5" fillId="5" borderId="9" xfId="1" applyNumberFormat="1" applyFont="1" applyFill="1" applyBorder="1" applyAlignment="1">
      <alignment horizontal="right" vertical="center" indent="3"/>
    </xf>
    <xf numFmtId="3" fontId="5" fillId="6" borderId="9" xfId="1" applyNumberFormat="1" applyFont="1" applyFill="1" applyBorder="1" applyAlignment="1">
      <alignment horizontal="right" vertical="center" indent="3"/>
    </xf>
    <xf numFmtId="3" fontId="5" fillId="12" borderId="9" xfId="1" applyNumberFormat="1" applyFont="1" applyFill="1" applyBorder="1" applyAlignment="1">
      <alignment horizontal="right" vertical="center" indent="3"/>
    </xf>
    <xf numFmtId="3" fontId="5" fillId="3" borderId="9" xfId="1" applyNumberFormat="1" applyFont="1" applyFill="1" applyBorder="1" applyAlignment="1">
      <alignment horizontal="right" vertical="center" indent="3"/>
    </xf>
    <xf numFmtId="3" fontId="24" fillId="3" borderId="9" xfId="1" applyNumberFormat="1" applyFont="1" applyFill="1" applyBorder="1" applyAlignment="1">
      <alignment horizontal="right" vertical="center" indent="3"/>
    </xf>
    <xf numFmtId="3" fontId="24" fillId="5" borderId="9" xfId="1" applyNumberFormat="1" applyFont="1" applyFill="1" applyBorder="1" applyAlignment="1">
      <alignment horizontal="right" vertical="center" indent="3"/>
    </xf>
    <xf numFmtId="169" fontId="5" fillId="3" borderId="9" xfId="10" applyNumberFormat="1" applyFont="1" applyFill="1" applyBorder="1" applyAlignment="1">
      <alignment horizontal="right"/>
    </xf>
    <xf numFmtId="170" fontId="4" fillId="0" borderId="0" xfId="0" applyNumberFormat="1" applyFont="1" applyBorder="1"/>
    <xf numFmtId="3" fontId="6" fillId="5" borderId="9" xfId="0" quotePrefix="1" applyNumberFormat="1" applyFont="1" applyFill="1" applyBorder="1" applyAlignment="1">
      <alignment horizontal="right" vertical="center" indent="5"/>
    </xf>
    <xf numFmtId="3" fontId="5" fillId="5" borderId="9" xfId="10" applyNumberFormat="1" applyFont="1" applyFill="1" applyBorder="1" applyAlignment="1">
      <alignment horizontal="right" vertical="center" indent="5"/>
    </xf>
    <xf numFmtId="3" fontId="6" fillId="6" borderId="9" xfId="0" quotePrefix="1" applyNumberFormat="1" applyFont="1" applyFill="1" applyBorder="1" applyAlignment="1">
      <alignment horizontal="right" vertical="center" indent="5"/>
    </xf>
    <xf numFmtId="3" fontId="5" fillId="6" borderId="9" xfId="10" applyNumberFormat="1" applyFont="1" applyFill="1" applyBorder="1" applyAlignment="1">
      <alignment horizontal="right" vertical="center" indent="5"/>
    </xf>
    <xf numFmtId="3" fontId="6" fillId="6" borderId="9" xfId="0" quotePrefix="1" applyNumberFormat="1" applyFont="1" applyFill="1" applyBorder="1" applyAlignment="1">
      <alignment horizontal="right" vertical="center" wrapText="1" indent="5"/>
    </xf>
    <xf numFmtId="3" fontId="5" fillId="12" borderId="9" xfId="10" applyNumberFormat="1" applyFont="1" applyFill="1" applyBorder="1" applyAlignment="1">
      <alignment horizontal="right" vertical="center" indent="5"/>
    </xf>
    <xf numFmtId="3" fontId="5" fillId="3" borderId="9" xfId="10" applyNumberFormat="1" applyFont="1" applyFill="1" applyBorder="1" applyAlignment="1">
      <alignment horizontal="right" vertical="center" indent="5"/>
    </xf>
    <xf numFmtId="1" fontId="5" fillId="3" borderId="9" xfId="8" applyFont="1" applyFill="1" applyBorder="1" applyAlignment="1">
      <alignment horizontal="right" vertical="center" wrapText="1" indent="4"/>
    </xf>
    <xf numFmtId="1" fontId="1" fillId="0" borderId="0" xfId="8" applyFont="1"/>
    <xf numFmtId="3" fontId="0" fillId="0" borderId="0" xfId="0" applyNumberFormat="1"/>
    <xf numFmtId="1" fontId="33" fillId="0" borderId="0" xfId="7" applyFont="1" applyBorder="1"/>
    <xf numFmtId="3" fontId="34" fillId="0" borderId="0" xfId="0" applyNumberFormat="1" applyFont="1"/>
    <xf numFmtId="0" fontId="34" fillId="0" borderId="0" xfId="0" applyFont="1"/>
    <xf numFmtId="3" fontId="6" fillId="0" borderId="0" xfId="0" applyNumberFormat="1" applyFont="1" applyBorder="1"/>
    <xf numFmtId="2" fontId="6" fillId="0" borderId="0" xfId="17" applyNumberFormat="1" applyFont="1"/>
    <xf numFmtId="3" fontId="5" fillId="0" borderId="0" xfId="2" applyNumberFormat="1" applyFont="1" applyFill="1" applyBorder="1" applyAlignment="1">
      <alignment horizontal="center"/>
    </xf>
    <xf numFmtId="1" fontId="5" fillId="0" borderId="0" xfId="7" applyFont="1" applyBorder="1"/>
    <xf numFmtId="1" fontId="36" fillId="0" borderId="0" xfId="7" applyFont="1" applyBorder="1" applyAlignment="1">
      <alignment vertical="center"/>
    </xf>
    <xf numFmtId="0" fontId="22" fillId="0" borderId="0" xfId="11" applyFont="1" applyFill="1" applyBorder="1" applyAlignment="1" applyProtection="1">
      <alignment horizontal="left" vertical="center"/>
    </xf>
    <xf numFmtId="0" fontId="22" fillId="0" borderId="5" xfId="11" applyFont="1" applyFill="1" applyBorder="1" applyAlignment="1" applyProtection="1">
      <alignment horizontal="left" vertical="center"/>
    </xf>
    <xf numFmtId="0" fontId="1" fillId="0" borderId="0" xfId="11" applyFont="1" applyFill="1" applyBorder="1" applyAlignment="1" applyProtection="1">
      <alignment horizontal="left"/>
    </xf>
    <xf numFmtId="0" fontId="1" fillId="0" borderId="5" xfId="11" applyFont="1" applyFill="1" applyBorder="1" applyAlignment="1" applyProtection="1">
      <alignment horizontal="left"/>
    </xf>
    <xf numFmtId="0" fontId="1" fillId="0" borderId="0" xfId="11" applyFont="1" applyFill="1" applyBorder="1" applyAlignment="1" applyProtection="1">
      <alignment horizontal="left" wrapText="1"/>
    </xf>
    <xf numFmtId="0" fontId="22" fillId="0" borderId="0" xfId="11" applyFont="1" applyFill="1" applyBorder="1" applyAlignment="1" applyProtection="1">
      <alignment horizontal="left" vertical="center" wrapText="1"/>
    </xf>
    <xf numFmtId="0" fontId="16" fillId="4" borderId="1" xfId="12" applyFont="1" applyFill="1" applyBorder="1" applyAlignment="1">
      <alignment horizontal="center" wrapText="1"/>
    </xf>
    <xf numFmtId="0" fontId="16" fillId="4" borderId="2" xfId="12" applyFont="1" applyFill="1" applyBorder="1" applyAlignment="1">
      <alignment horizontal="center" wrapText="1"/>
    </xf>
    <xf numFmtId="0" fontId="16" fillId="4" borderId="3" xfId="12" applyFont="1" applyFill="1" applyBorder="1" applyAlignment="1">
      <alignment horizontal="center" wrapText="1"/>
    </xf>
    <xf numFmtId="3" fontId="16" fillId="4" borderId="4" xfId="12" applyNumberFormat="1" applyFont="1" applyFill="1" applyBorder="1" applyAlignment="1">
      <alignment horizontal="center"/>
    </xf>
    <xf numFmtId="3" fontId="16" fillId="4" borderId="0" xfId="12" applyNumberFormat="1" applyFont="1" applyFill="1" applyBorder="1" applyAlignment="1">
      <alignment horizontal="center"/>
    </xf>
    <xf numFmtId="3" fontId="16" fillId="4" borderId="5" xfId="12" applyNumberFormat="1" applyFont="1" applyFill="1" applyBorder="1" applyAlignment="1">
      <alignment horizontal="center"/>
    </xf>
    <xf numFmtId="0" fontId="23" fillId="4" borderId="4" xfId="12" applyFont="1" applyFill="1" applyBorder="1" applyAlignment="1">
      <alignment horizontal="center" wrapText="1"/>
    </xf>
    <xf numFmtId="0" fontId="23" fillId="4" borderId="0" xfId="12" applyFont="1" applyFill="1" applyBorder="1" applyAlignment="1">
      <alignment horizontal="center" wrapText="1"/>
    </xf>
    <xf numFmtId="0" fontId="23" fillId="4" borderId="5" xfId="12" applyFont="1" applyFill="1" applyBorder="1" applyAlignment="1">
      <alignment horizontal="center" wrapText="1"/>
    </xf>
    <xf numFmtId="0" fontId="17" fillId="4" borderId="4" xfId="11" applyFont="1" applyFill="1" applyBorder="1" applyAlignment="1" applyProtection="1">
      <alignment horizontal="center" vertical="center" wrapText="1"/>
    </xf>
    <xf numFmtId="0" fontId="17" fillId="4" borderId="0" xfId="11" applyFont="1" applyFill="1" applyBorder="1" applyAlignment="1" applyProtection="1">
      <alignment horizontal="center" vertical="center" wrapText="1"/>
    </xf>
    <xf numFmtId="0" fontId="17" fillId="4" borderId="5" xfId="11" applyFont="1" applyFill="1" applyBorder="1" applyAlignment="1" applyProtection="1">
      <alignment horizontal="center" vertical="center" wrapText="1"/>
    </xf>
    <xf numFmtId="0" fontId="22" fillId="0" borderId="0" xfId="11" applyFont="1" applyFill="1" applyBorder="1" applyAlignment="1" applyProtection="1">
      <alignment horizontal="left"/>
    </xf>
    <xf numFmtId="0" fontId="22" fillId="0" borderId="5" xfId="11" applyFont="1" applyFill="1" applyBorder="1" applyAlignment="1" applyProtection="1">
      <alignment horizontal="left"/>
    </xf>
    <xf numFmtId="0" fontId="19" fillId="0" borderId="4" xfId="12" applyFont="1" applyFill="1" applyBorder="1" applyAlignment="1">
      <alignment horizontal="center" wrapText="1"/>
    </xf>
    <xf numFmtId="0" fontId="19" fillId="0" borderId="0" xfId="12" applyFont="1" applyFill="1" applyBorder="1" applyAlignment="1">
      <alignment horizontal="center" wrapText="1"/>
    </xf>
    <xf numFmtId="0" fontId="19" fillId="0" borderId="5" xfId="12" applyFont="1" applyFill="1" applyBorder="1" applyAlignment="1">
      <alignment horizontal="center" wrapText="1"/>
    </xf>
    <xf numFmtId="0" fontId="16" fillId="0" borderId="4" xfId="12" applyFont="1" applyFill="1" applyBorder="1" applyAlignment="1">
      <alignment horizontal="center" wrapText="1"/>
    </xf>
    <xf numFmtId="0" fontId="16" fillId="0" borderId="0" xfId="12" applyFont="1" applyFill="1" applyBorder="1" applyAlignment="1">
      <alignment horizontal="center" wrapText="1"/>
    </xf>
    <xf numFmtId="0" fontId="16" fillId="0" borderId="5" xfId="12" applyFont="1" applyFill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2" fontId="5" fillId="3" borderId="14" xfId="9" applyNumberFormat="1" applyFont="1" applyFill="1" applyBorder="1" applyAlignment="1">
      <alignment horizontal="left" vertical="center" wrapText="1"/>
    </xf>
    <xf numFmtId="2" fontId="5" fillId="3" borderId="15" xfId="9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/>
    </xf>
    <xf numFmtId="2" fontId="5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/>
    </xf>
    <xf numFmtId="2" fontId="5" fillId="3" borderId="12" xfId="9" applyNumberFormat="1" applyFont="1" applyFill="1" applyBorder="1" applyAlignment="1">
      <alignment horizontal="center" vertical="center" textRotation="90" wrapText="1"/>
    </xf>
    <xf numFmtId="2" fontId="5" fillId="3" borderId="13" xfId="9" applyNumberFormat="1" applyFont="1" applyFill="1" applyBorder="1" applyAlignment="1">
      <alignment horizontal="center" vertical="center" textRotation="90" wrapText="1"/>
    </xf>
    <xf numFmtId="2" fontId="5" fillId="3" borderId="12" xfId="9" applyNumberFormat="1" applyFont="1" applyFill="1" applyBorder="1" applyAlignment="1">
      <alignment horizontal="center" vertical="center" wrapText="1"/>
    </xf>
    <xf numFmtId="2" fontId="5" fillId="3" borderId="13" xfId="9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12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5" fillId="3" borderId="9" xfId="0" quotePrefix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9" xfId="0" quotePrefix="1" applyFont="1" applyFill="1" applyBorder="1" applyAlignment="1">
      <alignment horizontal="left" vertical="center" wrapText="1"/>
    </xf>
    <xf numFmtId="1" fontId="12" fillId="0" borderId="0" xfId="7" applyFont="1" applyAlignment="1">
      <alignment horizontal="left" vertical="top" wrapText="1"/>
    </xf>
    <xf numFmtId="1" fontId="12" fillId="0" borderId="0" xfId="8" applyFont="1" applyBorder="1" applyAlignment="1">
      <alignment horizontal="left" vertical="top" wrapText="1"/>
    </xf>
    <xf numFmtId="1" fontId="25" fillId="0" borderId="0" xfId="8" applyFont="1" applyAlignment="1">
      <alignment horizontal="left" vertical="center" wrapText="1"/>
    </xf>
    <xf numFmtId="1" fontId="25" fillId="0" borderId="0" xfId="7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2" fontId="6" fillId="0" borderId="0" xfId="0" applyNumberFormat="1" applyFont="1"/>
  </cellXfs>
  <cellStyles count="18">
    <cellStyle name="Binlik Ayracı_İŞKAZASI  2 28-38 " xfId="1" xr:uid="{00000000-0005-0000-0000-000000000000}"/>
    <cellStyle name="Binlik Ayracı_İŞKAZASI-I 16-26" xfId="2" xr:uid="{00000000-0005-0000-0000-000001000000}"/>
    <cellStyle name="Comma [0]_T - 37" xfId="3" xr:uid="{00000000-0005-0000-0000-000002000000}"/>
    <cellStyle name="Comma_T - 37" xfId="4" xr:uid="{00000000-0005-0000-0000-000003000000}"/>
    <cellStyle name="Currency [0]_T - 37" xfId="5" xr:uid="{00000000-0005-0000-0000-000004000000}"/>
    <cellStyle name="Currency_T - 37" xfId="6" xr:uid="{00000000-0005-0000-0000-000005000000}"/>
    <cellStyle name="Köprü" xfId="11" builtinId="8"/>
    <cellStyle name="Normal" xfId="0" builtinId="0"/>
    <cellStyle name="Normal 104" xfId="12" xr:uid="{00000000-0005-0000-0000-000008000000}"/>
    <cellStyle name="Normal 2 2" xfId="16" xr:uid="{4BCF4BEC-324B-46C3-BC27-98BF7877BCC3}"/>
    <cellStyle name="Normal_Ekim Bülteni 2006" xfId="13" xr:uid="{00000000-0005-0000-0000-000009000000}"/>
    <cellStyle name="Normal_İŞKAZASI  2 28-38 " xfId="7" xr:uid="{00000000-0005-0000-0000-00000A000000}"/>
    <cellStyle name="Normal_İŞKAZASI-II 27-36 " xfId="8" xr:uid="{00000000-0005-0000-0000-00000B000000}"/>
    <cellStyle name="Normal_Sayfa2" xfId="9" xr:uid="{00000000-0005-0000-0000-00000C000000}"/>
    <cellStyle name="Normal_TABLO714 02 2012" xfId="14" xr:uid="{00000000-0005-0000-0000-00000D000000}"/>
    <cellStyle name="Virgül" xfId="10" builtinId="3"/>
    <cellStyle name="Virgül 2" xfId="15" xr:uid="{00000000-0005-0000-0000-000044000000}"/>
    <cellStyle name="Yüzde" xfId="1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E1D2"/>
      <color rgb="FFDEE4C9"/>
      <color rgb="FFECEFE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;&#199;&#304;NDEK&#304;L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4;&#199;&#304;NDEK&#304;L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4;&#199;&#304;NDEK&#304;L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4;&#199;&#304;NDEK&#304;L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;&#199;&#304;NDEK&#304;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1</xdr:col>
      <xdr:colOff>521717</xdr:colOff>
      <xdr:row>1</xdr:row>
      <xdr:rowOff>100965</xdr:rowOff>
    </xdr:to>
    <xdr:sp macro="" textlink="">
      <xdr:nvSpPr>
        <xdr:cNvPr id="3" name="Dikdörtgen: Yuvarlatılmış Üst Köşel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00" y="68580"/>
          <a:ext cx="1055117" cy="283845"/>
        </a:xfrm>
        <a:prstGeom prst="round2SameRect">
          <a:avLst>
            <a:gd name="adj1" fmla="val 16667"/>
            <a:gd name="adj2" fmla="val 0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8064A2">
              <a:lumMod val="50000"/>
              <a:alpha val="67000"/>
            </a:srgbClr>
          </a:solidFill>
          <a:prstDash val="solid"/>
        </a:ln>
        <a:effectLst>
          <a:outerShdw blurRad="40000" dist="20000" dir="5400000" rotWithShape="0">
            <a:schemeClr val="tx1">
              <a:lumMod val="75000"/>
              <a:lumOff val="25000"/>
              <a:alpha val="38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800" b="1" i="0" u="none" strike="noStrike" kern="0" cap="none" spc="0" normalizeH="0" baseline="0" noProof="0">
              <a:ln cmpd="dbl">
                <a:gradFill>
                  <a:gsLst>
                    <a:gs pos="0">
                      <a:schemeClr val="bg1">
                        <a:lumMod val="8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solidFill>
                <a:schemeClr val="tx2"/>
              </a:solidFill>
              <a:effectLst>
                <a:glow rad="127000">
                  <a:schemeClr val="bg1">
                    <a:lumMod val="85000"/>
                    <a:alpha val="95000"/>
                  </a:schemeClr>
                </a:glow>
                <a:outerShdw blurRad="50800" dist="152400" dir="5400000" sx="97000" sy="97000" algn="ctr" rotWithShape="0">
                  <a:schemeClr val="bg1">
                    <a:lumMod val="75000"/>
                  </a:schemeClr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İÇİNDEKİLER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0</xdr:row>
      <xdr:rowOff>116205</xdr:rowOff>
    </xdr:from>
    <xdr:to>
      <xdr:col>1</xdr:col>
      <xdr:colOff>778892</xdr:colOff>
      <xdr:row>1</xdr:row>
      <xdr:rowOff>232410</xdr:rowOff>
    </xdr:to>
    <xdr:sp macro="" textlink="">
      <xdr:nvSpPr>
        <xdr:cNvPr id="4" name="Dikdörtgen: Yuvarlatılmış Üst Köşel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9535" y="116205"/>
          <a:ext cx="1041782" cy="278130"/>
        </a:xfrm>
        <a:prstGeom prst="round2SameRect">
          <a:avLst>
            <a:gd name="adj1" fmla="val 16667"/>
            <a:gd name="adj2" fmla="val 0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8064A2">
              <a:lumMod val="50000"/>
              <a:alpha val="67000"/>
            </a:srgbClr>
          </a:solidFill>
          <a:prstDash val="solid"/>
        </a:ln>
        <a:effectLst>
          <a:outerShdw blurRad="40000" dist="20000" dir="5400000" rotWithShape="0">
            <a:schemeClr val="tx1">
              <a:lumMod val="75000"/>
              <a:lumOff val="25000"/>
              <a:alpha val="38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800" b="1" i="0" u="none" strike="noStrike" kern="0" cap="none" spc="0" normalizeH="0" baseline="0" noProof="0">
              <a:ln cmpd="dbl">
                <a:gradFill>
                  <a:gsLst>
                    <a:gs pos="0">
                      <a:schemeClr val="bg1">
                        <a:lumMod val="8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solidFill>
                <a:schemeClr val="tx2"/>
              </a:solidFill>
              <a:effectLst>
                <a:glow rad="127000">
                  <a:schemeClr val="bg1">
                    <a:lumMod val="85000"/>
                    <a:alpha val="95000"/>
                  </a:schemeClr>
                </a:glow>
                <a:outerShdw blurRad="50800" dist="152400" dir="5400000" sx="97000" sy="97000" algn="ctr" rotWithShape="0">
                  <a:schemeClr val="bg1">
                    <a:lumMod val="75000"/>
                  </a:schemeClr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İÇİNDEKİLER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1</xdr:col>
      <xdr:colOff>660782</xdr:colOff>
      <xdr:row>1</xdr:row>
      <xdr:rowOff>135255</xdr:rowOff>
    </xdr:to>
    <xdr:sp macro="" textlink="">
      <xdr:nvSpPr>
        <xdr:cNvPr id="3" name="Dikdörtgen: Yuvarlatılmış Üst Köşel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" y="47625"/>
          <a:ext cx="1041782" cy="278130"/>
        </a:xfrm>
        <a:prstGeom prst="round2SameRect">
          <a:avLst>
            <a:gd name="adj1" fmla="val 16667"/>
            <a:gd name="adj2" fmla="val 0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8064A2">
              <a:lumMod val="50000"/>
              <a:alpha val="67000"/>
            </a:srgbClr>
          </a:solidFill>
          <a:prstDash val="solid"/>
        </a:ln>
        <a:effectLst>
          <a:outerShdw blurRad="40000" dist="20000" dir="5400000" rotWithShape="0">
            <a:schemeClr val="tx1">
              <a:lumMod val="75000"/>
              <a:lumOff val="25000"/>
              <a:alpha val="38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800" b="1" i="0" u="none" strike="noStrike" kern="0" cap="none" spc="0" normalizeH="0" baseline="0" noProof="0">
              <a:ln cmpd="dbl">
                <a:gradFill>
                  <a:gsLst>
                    <a:gs pos="0">
                      <a:schemeClr val="bg1">
                        <a:lumMod val="8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solidFill>
                <a:schemeClr val="tx2"/>
              </a:solidFill>
              <a:effectLst>
                <a:glow rad="127000">
                  <a:schemeClr val="bg1">
                    <a:lumMod val="85000"/>
                    <a:alpha val="95000"/>
                  </a:schemeClr>
                </a:glow>
                <a:outerShdw blurRad="50800" dist="152400" dir="5400000" sx="97000" sy="97000" algn="ctr" rotWithShape="0">
                  <a:schemeClr val="bg1">
                    <a:lumMod val="75000"/>
                  </a:schemeClr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İÇİNDEKİLER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1137032</xdr:colOff>
      <xdr:row>1</xdr:row>
      <xdr:rowOff>173355</xdr:rowOff>
    </xdr:to>
    <xdr:sp macro="" textlink="">
      <xdr:nvSpPr>
        <xdr:cNvPr id="3" name="Dikdörtgen: Yuvarlatılmış Üst Köşel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5250" y="85725"/>
          <a:ext cx="1041782" cy="278130"/>
        </a:xfrm>
        <a:prstGeom prst="round2SameRect">
          <a:avLst>
            <a:gd name="adj1" fmla="val 16667"/>
            <a:gd name="adj2" fmla="val 0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8064A2">
              <a:lumMod val="50000"/>
              <a:alpha val="67000"/>
            </a:srgbClr>
          </a:solidFill>
          <a:prstDash val="solid"/>
        </a:ln>
        <a:effectLst>
          <a:outerShdw blurRad="40000" dist="20000" dir="5400000" rotWithShape="0">
            <a:schemeClr val="tx1">
              <a:lumMod val="75000"/>
              <a:lumOff val="25000"/>
              <a:alpha val="38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800" b="1" i="0" u="none" strike="noStrike" kern="0" cap="none" spc="0" normalizeH="0" baseline="0" noProof="0">
              <a:ln cmpd="dbl">
                <a:gradFill>
                  <a:gsLst>
                    <a:gs pos="0">
                      <a:schemeClr val="bg1">
                        <a:lumMod val="8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solidFill>
                <a:schemeClr val="tx2"/>
              </a:solidFill>
              <a:effectLst>
                <a:glow rad="127000">
                  <a:schemeClr val="bg1">
                    <a:lumMod val="85000"/>
                    <a:alpha val="95000"/>
                  </a:schemeClr>
                </a:glow>
                <a:outerShdw blurRad="50800" dist="152400" dir="5400000" sx="97000" sy="97000" algn="ctr" rotWithShape="0">
                  <a:schemeClr val="bg1">
                    <a:lumMod val="75000"/>
                  </a:schemeClr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İÇİNDEKİLER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68580</xdr:rowOff>
    </xdr:from>
    <xdr:to>
      <xdr:col>1</xdr:col>
      <xdr:colOff>615062</xdr:colOff>
      <xdr:row>2</xdr:row>
      <xdr:rowOff>11430</xdr:rowOff>
    </xdr:to>
    <xdr:sp macro="" textlink="">
      <xdr:nvSpPr>
        <xdr:cNvPr id="4" name="Dikdörtgen: Yuvarlatılmış Üst Köşel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9540" y="68580"/>
          <a:ext cx="1041782" cy="278130"/>
        </a:xfrm>
        <a:prstGeom prst="round2SameRect">
          <a:avLst>
            <a:gd name="adj1" fmla="val 16667"/>
            <a:gd name="adj2" fmla="val 0"/>
          </a:avLst>
        </a:prstGeom>
        <a:solidFill>
          <a:schemeClr val="bg1">
            <a:lumMod val="65000"/>
          </a:schemeClr>
        </a:solidFill>
        <a:ln w="9525" cap="flat" cmpd="sng" algn="ctr">
          <a:solidFill>
            <a:srgbClr val="8064A2">
              <a:lumMod val="50000"/>
              <a:alpha val="67000"/>
            </a:srgbClr>
          </a:solidFill>
          <a:prstDash val="solid"/>
        </a:ln>
        <a:effectLst>
          <a:outerShdw blurRad="40000" dist="20000" dir="5400000" rotWithShape="0">
            <a:schemeClr val="tx1">
              <a:lumMod val="75000"/>
              <a:lumOff val="25000"/>
              <a:alpha val="38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800" b="1" i="0" u="none" strike="noStrike" kern="0" cap="none" spc="0" normalizeH="0" baseline="0" noProof="0">
              <a:ln cmpd="dbl">
                <a:gradFill>
                  <a:gsLst>
                    <a:gs pos="0">
                      <a:schemeClr val="bg1">
                        <a:lumMod val="8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solidFill>
                <a:schemeClr val="tx2"/>
              </a:solidFill>
              <a:effectLst>
                <a:glow rad="127000">
                  <a:schemeClr val="bg1">
                    <a:lumMod val="85000"/>
                    <a:alpha val="95000"/>
                  </a:schemeClr>
                </a:glow>
                <a:outerShdw blurRad="50800" dist="152400" dir="5400000" sx="97000" sy="97000" algn="ctr" rotWithShape="0">
                  <a:schemeClr val="bg1">
                    <a:lumMod val="75000"/>
                  </a:schemeClr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İÇİNDEKİLER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Past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tatistik@sgk.gov.t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K25"/>
  <sheetViews>
    <sheetView showGridLines="0" tabSelected="1" zoomScaleNormal="100" workbookViewId="0">
      <selection sqref="A1:K1"/>
    </sheetView>
  </sheetViews>
  <sheetFormatPr defaultRowHeight="18"/>
  <cols>
    <col min="1" max="1" width="12.85546875" style="41" customWidth="1"/>
    <col min="2" max="2" width="13.5703125" style="42" customWidth="1"/>
    <col min="3" max="3" width="35.42578125" style="43" customWidth="1"/>
    <col min="4" max="4" width="25.28515625" style="43" customWidth="1"/>
    <col min="5" max="5" width="53.85546875" style="43" customWidth="1"/>
  </cols>
  <sheetData>
    <row r="1" spans="1:11" ht="92.45" customHeight="1" thickTop="1">
      <c r="A1" s="164" t="s">
        <v>442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4.9000000000000004" customHeight="1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3"/>
    </row>
    <row r="3" spans="1:11" ht="20.25">
      <c r="A3" s="167" t="s">
        <v>134</v>
      </c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1" ht="14.25">
      <c r="A4" s="170" t="s">
        <v>135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1" ht="6.6" customHeight="1">
      <c r="A5" s="178"/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ht="15.6" customHeight="1">
      <c r="A6" s="173"/>
      <c r="B6" s="174"/>
      <c r="C6" s="174"/>
      <c r="D6" s="174"/>
      <c r="E6" s="174"/>
      <c r="F6" s="174"/>
      <c r="G6" s="174"/>
      <c r="H6" s="174"/>
      <c r="I6" s="174"/>
      <c r="J6" s="174"/>
      <c r="K6" s="175"/>
    </row>
    <row r="7" spans="1:11" s="45" customFormat="1" ht="15">
      <c r="A7" s="44"/>
      <c r="B7" s="176"/>
      <c r="C7" s="176"/>
      <c r="D7" s="176"/>
      <c r="E7" s="176"/>
      <c r="F7" s="176"/>
      <c r="G7" s="176"/>
      <c r="H7" s="176"/>
      <c r="I7" s="176"/>
      <c r="J7" s="176"/>
      <c r="K7" s="177"/>
    </row>
    <row r="8" spans="1:11" ht="12.75">
      <c r="A8" s="100"/>
      <c r="B8" s="160"/>
      <c r="C8" s="160"/>
      <c r="D8" s="160"/>
      <c r="E8" s="160"/>
      <c r="F8" s="160"/>
      <c r="G8" s="160"/>
      <c r="H8" s="160"/>
      <c r="I8" s="160"/>
      <c r="J8" s="160"/>
      <c r="K8" s="161"/>
    </row>
    <row r="9" spans="1:11" ht="15.6" customHeight="1">
      <c r="A9" s="173" t="s">
        <v>141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</row>
    <row r="10" spans="1:11" ht="14.45" customHeight="1">
      <c r="A10" s="170" t="s">
        <v>142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2"/>
    </row>
    <row r="11" spans="1:11" ht="15.6" customHeight="1">
      <c r="A11" s="47" t="s">
        <v>224</v>
      </c>
      <c r="B11" s="158" t="s">
        <v>327</v>
      </c>
      <c r="C11" s="158"/>
      <c r="D11" s="158"/>
      <c r="E11" s="158"/>
      <c r="F11" s="158"/>
      <c r="G11" s="158"/>
      <c r="H11" s="158"/>
      <c r="I11" s="158"/>
      <c r="J11" s="158"/>
      <c r="K11" s="159"/>
    </row>
    <row r="12" spans="1:11" ht="15.6" customHeight="1">
      <c r="A12" s="100" t="s">
        <v>228</v>
      </c>
      <c r="B12" s="160" t="s">
        <v>328</v>
      </c>
      <c r="C12" s="160"/>
      <c r="D12" s="160"/>
      <c r="E12" s="160"/>
      <c r="F12" s="160"/>
      <c r="G12" s="160"/>
      <c r="H12" s="160"/>
      <c r="I12" s="160"/>
      <c r="J12" s="160"/>
      <c r="K12" s="161"/>
    </row>
    <row r="13" spans="1:11" s="46" customFormat="1" ht="15.6" customHeight="1">
      <c r="A13" s="47" t="s">
        <v>225</v>
      </c>
      <c r="B13" s="158" t="s">
        <v>329</v>
      </c>
      <c r="C13" s="158"/>
      <c r="D13" s="158"/>
      <c r="E13" s="158"/>
      <c r="F13" s="158"/>
      <c r="G13" s="158"/>
      <c r="H13" s="158"/>
      <c r="I13" s="158"/>
      <c r="J13" s="158"/>
      <c r="K13" s="159"/>
    </row>
    <row r="14" spans="1:11" ht="15.6" customHeight="1">
      <c r="A14" s="100" t="s">
        <v>229</v>
      </c>
      <c r="B14" s="160" t="s">
        <v>330</v>
      </c>
      <c r="C14" s="160"/>
      <c r="D14" s="160"/>
      <c r="E14" s="160"/>
      <c r="F14" s="160"/>
      <c r="G14" s="160"/>
      <c r="H14" s="160"/>
      <c r="I14" s="160"/>
      <c r="J14" s="160"/>
      <c r="K14" s="161"/>
    </row>
    <row r="15" spans="1:11" s="46" customFormat="1" ht="15.6" customHeight="1">
      <c r="A15" s="47" t="s">
        <v>226</v>
      </c>
      <c r="B15" s="163" t="s">
        <v>331</v>
      </c>
      <c r="C15" s="158"/>
      <c r="D15" s="158"/>
      <c r="E15" s="158"/>
      <c r="F15" s="158"/>
      <c r="G15" s="158"/>
      <c r="H15" s="158"/>
      <c r="I15" s="158"/>
      <c r="J15" s="158"/>
      <c r="K15" s="159"/>
    </row>
    <row r="16" spans="1:11" ht="15.6" customHeight="1">
      <c r="A16" s="100" t="s">
        <v>230</v>
      </c>
      <c r="B16" s="160" t="s">
        <v>332</v>
      </c>
      <c r="C16" s="160"/>
      <c r="D16" s="160"/>
      <c r="E16" s="160"/>
      <c r="F16" s="160"/>
      <c r="G16" s="160"/>
      <c r="H16" s="160"/>
      <c r="I16" s="160"/>
      <c r="J16" s="160"/>
      <c r="K16" s="161"/>
    </row>
    <row r="17" spans="1:11" s="46" customFormat="1" ht="15.6" customHeight="1">
      <c r="A17" s="47" t="s">
        <v>227</v>
      </c>
      <c r="B17" s="158" t="s">
        <v>333</v>
      </c>
      <c r="C17" s="158"/>
      <c r="D17" s="158"/>
      <c r="E17" s="158"/>
      <c r="F17" s="158"/>
      <c r="G17" s="158"/>
      <c r="H17" s="158"/>
      <c r="I17" s="158"/>
      <c r="J17" s="158"/>
      <c r="K17" s="159"/>
    </row>
    <row r="18" spans="1:11" ht="12.75">
      <c r="A18" s="100" t="s">
        <v>231</v>
      </c>
      <c r="B18" s="162" t="s">
        <v>334</v>
      </c>
      <c r="C18" s="160"/>
      <c r="D18" s="160"/>
      <c r="E18" s="160"/>
      <c r="F18" s="160"/>
      <c r="G18" s="160"/>
      <c r="H18" s="160"/>
      <c r="I18" s="160"/>
      <c r="J18" s="160"/>
      <c r="K18" s="161"/>
    </row>
    <row r="19" spans="1:11" ht="15.6" customHeight="1">
      <c r="A19" s="37"/>
      <c r="B19" s="158" t="s">
        <v>146</v>
      </c>
      <c r="C19" s="158"/>
      <c r="D19" s="158"/>
      <c r="E19" s="158"/>
      <c r="F19" s="158"/>
      <c r="G19" s="158"/>
      <c r="H19" s="158"/>
      <c r="I19" s="158"/>
      <c r="J19" s="158"/>
      <c r="K19" s="159"/>
    </row>
    <row r="20" spans="1:11" ht="15.6" customHeight="1">
      <c r="A20" s="37"/>
      <c r="B20" s="160" t="s">
        <v>147</v>
      </c>
      <c r="C20" s="160"/>
      <c r="D20" s="160"/>
      <c r="E20" s="160"/>
      <c r="F20" s="160"/>
      <c r="G20" s="160"/>
      <c r="H20" s="160"/>
      <c r="I20" s="160"/>
      <c r="J20" s="160"/>
      <c r="K20" s="161"/>
    </row>
    <row r="21" spans="1:11">
      <c r="A21" s="101" t="s">
        <v>136</v>
      </c>
      <c r="B21" s="38"/>
      <c r="C21" s="39"/>
      <c r="D21" s="39"/>
      <c r="E21" s="39"/>
      <c r="F21" s="102"/>
      <c r="G21" s="102"/>
      <c r="H21" s="102"/>
      <c r="I21" s="102"/>
      <c r="J21" s="102"/>
      <c r="K21" s="103"/>
    </row>
    <row r="22" spans="1:11">
      <c r="A22" s="101" t="s">
        <v>137</v>
      </c>
      <c r="B22" s="104" t="s">
        <v>138</v>
      </c>
      <c r="C22" s="104"/>
      <c r="D22" s="39"/>
      <c r="E22" s="39"/>
      <c r="F22" s="102"/>
      <c r="G22" s="102"/>
      <c r="H22" s="102"/>
      <c r="I22" s="102"/>
      <c r="J22" s="102"/>
      <c r="K22" s="103"/>
    </row>
    <row r="23" spans="1:11">
      <c r="A23" s="101"/>
      <c r="B23" s="104" t="s">
        <v>303</v>
      </c>
      <c r="C23" s="104"/>
      <c r="D23" s="39"/>
      <c r="E23" s="39"/>
      <c r="F23" s="102"/>
      <c r="G23" s="102"/>
      <c r="H23" s="102"/>
      <c r="I23" s="102"/>
      <c r="J23" s="102"/>
      <c r="K23" s="103"/>
    </row>
    <row r="24" spans="1:11" ht="18.75" thickBot="1">
      <c r="A24" s="105" t="s">
        <v>139</v>
      </c>
      <c r="B24" s="106" t="s">
        <v>140</v>
      </c>
      <c r="C24" s="106"/>
      <c r="D24" s="40"/>
      <c r="E24" s="40"/>
      <c r="F24" s="107"/>
      <c r="G24" s="107"/>
      <c r="H24" s="107"/>
      <c r="I24" s="107"/>
      <c r="J24" s="107"/>
      <c r="K24" s="108"/>
    </row>
    <row r="25" spans="1:11" ht="18.75" thickTop="1"/>
  </sheetData>
  <mergeCells count="20">
    <mergeCell ref="B8:K8"/>
    <mergeCell ref="A5:K5"/>
    <mergeCell ref="A2:K2"/>
    <mergeCell ref="A9:K9"/>
    <mergeCell ref="A10:K10"/>
    <mergeCell ref="A1:K1"/>
    <mergeCell ref="A3:K3"/>
    <mergeCell ref="A4:K4"/>
    <mergeCell ref="A6:K6"/>
    <mergeCell ref="B7:K7"/>
    <mergeCell ref="B19:K19"/>
    <mergeCell ref="B20:K20"/>
    <mergeCell ref="B17:K17"/>
    <mergeCell ref="B18:K18"/>
    <mergeCell ref="B11:K11"/>
    <mergeCell ref="B12:K12"/>
    <mergeCell ref="B13:K13"/>
    <mergeCell ref="B14:K14"/>
    <mergeCell ref="B15:K15"/>
    <mergeCell ref="B16:K16"/>
  </mergeCells>
  <hyperlinks>
    <hyperlink ref="B11:E11" location="'1.Personel Durumu'!Yazdırma_Alanı" display="Sosyal Güvenlik Kurumu Personel Durumu - Social Security Staff Status" xr:uid="{00000000-0004-0000-0000-000000000000}"/>
    <hyperlink ref="A13" location="'TABLO-4.2'!A1" display="Tablo 4.2" xr:uid="{00000000-0004-0000-0000-000001000000}"/>
    <hyperlink ref="B13" location="'2.Aylara Göre Sigortalılar'!A1" display="Sosyal Güvenlik Kapsamında Çalışan Sigortalılar - Insured Persons in Social Security Coverage" xr:uid="{00000000-0004-0000-0000-000002000000}"/>
    <hyperlink ref="B15" location="'3.Sosyal Güvenlik Kapsamı'!A1" display="Sosyal Güvenlik Kapsamı - Social Security Coverage" xr:uid="{00000000-0004-0000-0000-000003000000}"/>
    <hyperlink ref="B12" location="'1.Personel Durumu'!A1" display="Social Security Staff Status" xr:uid="{00000000-0004-0000-0000-000004000000}"/>
    <hyperlink ref="A11" location="'TABLO-4.1'!A1" display="Tablo 4.1" xr:uid="{00000000-0004-0000-0000-000005000000}"/>
    <hyperlink ref="B14" location="'2.Aylara Göre Sigortalılar'!A1" display="Insured Persons in Social Security Coverage" xr:uid="{00000000-0004-0000-0000-000006000000}"/>
    <hyperlink ref="B16" location="'3.Sosyal Güvenlik Kapsamı'!A1" display="Social Security Coverage" xr:uid="{00000000-0004-0000-0000-000007000000}"/>
    <hyperlink ref="B17" location="'4.4-a Sigortalı Sayıları'!A1" display="4/a Kapsamında Aktif Sigortalılar, Aylık ve Gelir Alanlar" xr:uid="{00000000-0004-0000-0000-000008000000}"/>
    <hyperlink ref="B18" location="'4.4-a Sigortalı Sayıları'!A1" display="Insured People, Pensioners and Income Recipients in 4/a Coverage " xr:uid="{00000000-0004-0000-0000-000009000000}"/>
    <hyperlink ref="B24" r:id="rId1" xr:uid="{00000000-0004-0000-0000-00000A000000}"/>
    <hyperlink ref="A9:E9" location="'Bölüm 1'!A1" display="'Bölüm 1'!A1" xr:uid="{00000000-0004-0000-0000-00000B000000}"/>
    <hyperlink ref="A10:E10" location="'Bölüm 1'!A1" display="Part I - Staff Statistics" xr:uid="{00000000-0004-0000-0000-00000C000000}"/>
    <hyperlink ref="B11:J11" location="'TABLO-4.1'!A1" display="5510 Sayılı Kanunun 4-1/a Maddesi Kapsamında Geçici İş Göremezlik Ödeneğine Neden Olan Hastalık Olayları ve Oranlarının Ekonomik Faaliyet Sınıflaması ve Cinsiyet Dağılımı, 2019" xr:uid="{00000000-0004-0000-0000-000010000000}"/>
    <hyperlink ref="A10:K10" location="'BÖLÜM 4'!A1" display="Part IV - Sickness Statistics" xr:uid="{00000000-0004-0000-0000-000011000000}"/>
    <hyperlink ref="A9:K9" location="'BÖLÜM 4'!A1" display="'BÖLÜM 4'!A1" xr:uid="{00000000-0004-0000-0000-000012000000}"/>
    <hyperlink ref="B13:K13" location="'TABLO-4.2'!A1" display="5510 Sayılı Kanunun 4-1/a Maddesi Kapsamında Geçici İş Göremezlik Ödeneğine Neden Olan Hastalık Olaylarının İl ve Cinsiyet Dağılımı, 2018" xr:uid="{00000000-0004-0000-0000-000013000000}"/>
    <hyperlink ref="B14:K14" location="'TABLO-4.2'!A1" display="Distribution of the Sickness Cases Causing to Temporary Incapacity Allowance by Province and Gender (Under Article 4-1/a of Act 5510), 2018" xr:uid="{00000000-0004-0000-0000-000014000000}"/>
    <hyperlink ref="B15:K15" location="'TABLO-4.3-4.4'!A1" display="5510 Sayılı Kanunun 4-1/a Maddesi Kapsamında Geçici İş Göremezlik Ödeneğine Neden Olan Hastalık Olaylarının Yaş Grupları ve Cinsiyet Dağılımı, 2018" xr:uid="{00000000-0004-0000-0000-000015000000}"/>
    <hyperlink ref="B16:J16" location="'TABLO-4.3-4.4'!A1" display="Distribution of the Sickness Cases Causing to Temporary Incapacity Allowance by Age Groups and Gender (Under Article 4-1/a of Act 5510), 2018" xr:uid="{00000000-0004-0000-0000-000016000000}"/>
    <hyperlink ref="B17:J17" location="'TABLO-4.3-4.4'!A1" display="5510 Sayılı Kanunun 4-1/a Maddesi Kapsamında Geçici İş Göremezlik Ödeneğine Neden Olan Hastalık Olaylarının Geçici İş Göremezlik Gün Sayısı ve Cinsiyet Dağılımı, 2018" xr:uid="{00000000-0004-0000-0000-000017000000}"/>
    <hyperlink ref="B18:J18" location="'TABLO-4.3-4.4'!A1" display="The Distribution of Number of Sickness Cases Causing to Temporary Incapacity Allowance by Temporary Incapacity Days and Gender (Under Article 4-1/a of Act 5510), 2018" xr:uid="{00000000-0004-0000-0000-000018000000}"/>
    <hyperlink ref="A15" location="'TABLO-4.3-4.4'!A1" display="Tablo 4.3" xr:uid="{00000000-0004-0000-0000-000019000000}"/>
    <hyperlink ref="A17" location="'TABLO-4.3-4.4'!A1" display="Tablo 4.4" xr:uid="{00000000-0004-0000-0000-00001A000000}"/>
    <hyperlink ref="B12:K12" location="'TABLO-4.1'!A1" display="Distribution of Sickness Cases and Ratios Causing to Temporary Incapacity Allowance by Classification of Economic Activity and Gender (Under Article 4-1/a of Act 5510), 2018" xr:uid="{00000000-0004-0000-0000-00001B000000}"/>
    <hyperlink ref="B16:K16" location="'TABLO-4.3-4.4'!A1" display="Distribution of the Sickness Cases Causing to Temporary Incapacity Allowance by Age Groups and Gender (Under Article 4-1/a of Act 5510), 2018" xr:uid="{00000000-0004-0000-0000-00001C000000}"/>
    <hyperlink ref="B18:K18" location="'TABLO-4.3-4.4'!A1" display="The Distribution of Number of Sickness Cases Causing to Temporary Incapacity Allowance by Temporary Incapacity Days and Gender (Under Article 4-1/a of Act 5510), 2018" xr:uid="{00000000-0004-0000-0000-00001D000000}"/>
    <hyperlink ref="B19:K19" location="EK!A1" display="EK" xr:uid="{00000000-0004-0000-0000-00001E000000}"/>
    <hyperlink ref="B20:K20" location="EK!A1" display="Appendix" xr:uid="{00000000-0004-0000-0000-00001F000000}"/>
  </hyperlinks>
  <pageMargins left="0.7" right="0.7" top="0.75" bottom="0.75" header="0.3" footer="0.3"/>
  <pageSetup paperSize="9" scale="4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I54"/>
  <sheetViews>
    <sheetView showGridLines="0" zoomScaleNormal="100" workbookViewId="0"/>
  </sheetViews>
  <sheetFormatPr defaultRowHeight="12.75"/>
  <sheetData>
    <row r="1" spans="1:9" ht="19.899999999999999" customHeight="1">
      <c r="A1" s="18"/>
      <c r="B1" s="18"/>
      <c r="C1" s="18"/>
      <c r="D1" s="18"/>
      <c r="E1" s="18"/>
      <c r="F1" s="18"/>
      <c r="G1" s="18"/>
      <c r="H1" s="18"/>
      <c r="I1" s="18"/>
    </row>
    <row r="2" spans="1:9" ht="19.899999999999999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97"/>
      <c r="B3" s="97"/>
      <c r="C3" s="97"/>
      <c r="D3" s="97"/>
      <c r="E3" s="97"/>
      <c r="F3" s="97"/>
      <c r="G3" s="97"/>
      <c r="H3" s="97"/>
      <c r="I3" s="97"/>
    </row>
    <row r="4" spans="1:9" ht="12.75" customHeight="1" thickTop="1">
      <c r="A4" s="122"/>
      <c r="B4" s="122"/>
      <c r="C4" s="122"/>
      <c r="D4" s="122"/>
      <c r="E4" s="122"/>
      <c r="F4" s="122"/>
      <c r="G4" s="122"/>
      <c r="H4" s="122"/>
      <c r="I4" s="122"/>
    </row>
    <row r="5" spans="1:9" ht="12.75" customHeight="1">
      <c r="A5" s="119"/>
      <c r="B5" s="119"/>
      <c r="C5" s="119"/>
      <c r="D5" s="119"/>
      <c r="E5" s="119"/>
      <c r="F5" s="119"/>
      <c r="G5" s="119"/>
      <c r="H5" s="119"/>
      <c r="I5" s="119"/>
    </row>
    <row r="6" spans="1:9" ht="12.75" customHeight="1">
      <c r="A6" s="119"/>
      <c r="B6" s="119"/>
      <c r="C6" s="119"/>
      <c r="D6" s="119"/>
      <c r="E6" s="119"/>
      <c r="F6" s="119"/>
      <c r="G6" s="119"/>
      <c r="H6" s="119"/>
      <c r="I6" s="119"/>
    </row>
    <row r="7" spans="1:9" ht="12.75" customHeight="1">
      <c r="A7" s="184" t="s">
        <v>21</v>
      </c>
      <c r="B7" s="184"/>
      <c r="C7" s="184"/>
      <c r="D7" s="184"/>
      <c r="E7" s="184"/>
      <c r="F7" s="184"/>
      <c r="G7" s="184"/>
      <c r="H7" s="184"/>
      <c r="I7" s="184"/>
    </row>
    <row r="8" spans="1:9" ht="12.75" customHeight="1">
      <c r="A8" s="184"/>
      <c r="B8" s="184"/>
      <c r="C8" s="184"/>
      <c r="D8" s="184"/>
      <c r="E8" s="184"/>
      <c r="F8" s="184"/>
      <c r="G8" s="184"/>
      <c r="H8" s="184"/>
      <c r="I8" s="184"/>
    </row>
    <row r="9" spans="1:9" ht="12.75" customHeight="1">
      <c r="A9" s="120"/>
      <c r="B9" s="120"/>
      <c r="C9" s="120"/>
      <c r="D9" s="120"/>
      <c r="E9" s="120"/>
      <c r="F9" s="120"/>
      <c r="G9" s="120"/>
      <c r="H9" s="120"/>
      <c r="I9" s="120"/>
    </row>
    <row r="10" spans="1:9" ht="12.75" customHeight="1">
      <c r="A10" s="184" t="s">
        <v>22</v>
      </c>
      <c r="B10" s="184"/>
      <c r="C10" s="184"/>
      <c r="D10" s="184"/>
      <c r="E10" s="184"/>
      <c r="F10" s="184"/>
      <c r="G10" s="184"/>
      <c r="H10" s="184"/>
      <c r="I10" s="184"/>
    </row>
    <row r="11" spans="1:9" ht="12.75" customHeight="1">
      <c r="A11" s="184"/>
      <c r="B11" s="184"/>
      <c r="C11" s="184"/>
      <c r="D11" s="184"/>
      <c r="E11" s="184"/>
      <c r="F11" s="184"/>
      <c r="G11" s="184"/>
      <c r="H11" s="184"/>
      <c r="I11" s="184"/>
    </row>
    <row r="12" spans="1:9" ht="12.75" customHeight="1">
      <c r="A12" s="119"/>
      <c r="B12" s="119"/>
      <c r="C12" s="119"/>
      <c r="D12" s="119"/>
      <c r="E12" s="119"/>
      <c r="F12" s="119"/>
      <c r="G12" s="119"/>
      <c r="H12" s="119"/>
      <c r="I12" s="119"/>
    </row>
    <row r="13" spans="1:9" ht="12.75" customHeight="1">
      <c r="A13" s="119"/>
      <c r="B13" s="119"/>
      <c r="C13" s="119"/>
      <c r="D13" s="119"/>
      <c r="E13" s="119"/>
      <c r="F13" s="119"/>
      <c r="G13" s="119"/>
      <c r="H13" s="119"/>
      <c r="I13" s="119"/>
    </row>
    <row r="14" spans="1:9" ht="12.75" customHeight="1">
      <c r="A14" s="119"/>
      <c r="B14" s="119"/>
      <c r="C14" s="119"/>
      <c r="D14" s="119"/>
      <c r="E14" s="119"/>
      <c r="F14" s="119"/>
      <c r="G14" s="119"/>
      <c r="H14" s="119"/>
      <c r="I14" s="119"/>
    </row>
    <row r="15" spans="1:9" ht="12.75" customHeight="1">
      <c r="A15" s="184" t="s">
        <v>132</v>
      </c>
      <c r="B15" s="184"/>
      <c r="C15" s="184"/>
      <c r="D15" s="184"/>
      <c r="E15" s="184"/>
      <c r="F15" s="184"/>
      <c r="G15" s="184"/>
      <c r="H15" s="184"/>
      <c r="I15" s="184"/>
    </row>
    <row r="16" spans="1:9" ht="12.75" customHeight="1">
      <c r="A16" s="184"/>
      <c r="B16" s="184"/>
      <c r="C16" s="184"/>
      <c r="D16" s="184"/>
      <c r="E16" s="184"/>
      <c r="F16" s="184"/>
      <c r="G16" s="184"/>
      <c r="H16" s="184"/>
      <c r="I16" s="184"/>
    </row>
    <row r="17" spans="1:9" ht="12.75" customHeight="1">
      <c r="A17" s="184"/>
      <c r="B17" s="184"/>
      <c r="C17" s="184"/>
      <c r="D17" s="184"/>
      <c r="E17" s="184"/>
      <c r="F17" s="184"/>
      <c r="G17" s="184"/>
      <c r="H17" s="184"/>
      <c r="I17" s="184"/>
    </row>
    <row r="18" spans="1:9" ht="12.75" customHeight="1">
      <c r="A18" s="184"/>
      <c r="B18" s="184"/>
      <c r="C18" s="184"/>
      <c r="D18" s="184"/>
      <c r="E18" s="184"/>
      <c r="F18" s="184"/>
      <c r="G18" s="184"/>
      <c r="H18" s="184"/>
      <c r="I18" s="184"/>
    </row>
    <row r="19" spans="1:9" ht="12.75" customHeight="1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ht="12.75" customHeight="1">
      <c r="A20" s="121"/>
      <c r="B20" s="121"/>
      <c r="C20" s="121"/>
      <c r="D20" s="121"/>
      <c r="E20" s="121"/>
      <c r="F20" s="121"/>
      <c r="G20" s="121"/>
      <c r="H20" s="121"/>
      <c r="I20" s="121"/>
    </row>
    <row r="21" spans="1:9" ht="12.75" customHeight="1">
      <c r="A21" s="184" t="s">
        <v>133</v>
      </c>
      <c r="B21" s="184"/>
      <c r="C21" s="184"/>
      <c r="D21" s="184"/>
      <c r="E21" s="184"/>
      <c r="F21" s="184"/>
      <c r="G21" s="184"/>
      <c r="H21" s="184"/>
      <c r="I21" s="184"/>
    </row>
    <row r="22" spans="1:9" ht="12.75" customHeight="1">
      <c r="A22" s="184"/>
      <c r="B22" s="184"/>
      <c r="C22" s="184"/>
      <c r="D22" s="184"/>
      <c r="E22" s="184"/>
      <c r="F22" s="184"/>
      <c r="G22" s="184"/>
      <c r="H22" s="184"/>
      <c r="I22" s="184"/>
    </row>
    <row r="23" spans="1:9" ht="12.75" customHeight="1">
      <c r="A23" s="184"/>
      <c r="B23" s="184"/>
      <c r="C23" s="184"/>
      <c r="D23" s="184"/>
      <c r="E23" s="184"/>
      <c r="F23" s="184"/>
      <c r="G23" s="184"/>
      <c r="H23" s="184"/>
      <c r="I23" s="184"/>
    </row>
    <row r="24" spans="1:9" ht="12.75" customHeight="1">
      <c r="A24" s="184"/>
      <c r="B24" s="184"/>
      <c r="C24" s="184"/>
      <c r="D24" s="184"/>
      <c r="E24" s="184"/>
      <c r="F24" s="184"/>
      <c r="G24" s="184"/>
      <c r="H24" s="184"/>
      <c r="I24" s="184"/>
    </row>
    <row r="25" spans="1:9" ht="12.75" customHeight="1">
      <c r="A25" s="119"/>
      <c r="B25" s="119"/>
      <c r="C25" s="119"/>
      <c r="D25" s="119"/>
      <c r="E25" s="119"/>
      <c r="F25" s="119"/>
      <c r="G25" s="119"/>
      <c r="H25" s="119"/>
      <c r="I25" s="119"/>
    </row>
    <row r="26" spans="1:9" ht="12.75" customHeight="1" thickBot="1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9" ht="12.75" customHeight="1" thickTop="1">
      <c r="A27" s="97"/>
      <c r="B27" s="97"/>
      <c r="C27" s="97"/>
      <c r="D27" s="97"/>
      <c r="E27" s="97"/>
      <c r="F27" s="97"/>
      <c r="G27" s="97"/>
      <c r="H27" s="97"/>
      <c r="I27" s="97"/>
    </row>
    <row r="28" spans="1:9" ht="12.75" customHeight="1">
      <c r="A28" s="18"/>
      <c r="B28" s="18"/>
      <c r="C28" s="18"/>
      <c r="D28" s="18"/>
      <c r="E28" s="18"/>
      <c r="F28" s="18"/>
      <c r="G28" s="18"/>
      <c r="H28" s="18"/>
      <c r="I28" s="18"/>
    </row>
    <row r="29" spans="1:9" ht="12.75" customHeight="1">
      <c r="A29" s="18"/>
      <c r="B29" s="18"/>
      <c r="C29" s="18"/>
      <c r="D29" s="18"/>
      <c r="E29" s="18"/>
      <c r="F29" s="18"/>
      <c r="G29" s="18"/>
      <c r="H29" s="18"/>
      <c r="I29" s="18"/>
    </row>
    <row r="30" spans="1:9" ht="12.75" customHeight="1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12.75" customHeight="1">
      <c r="A31" s="18"/>
      <c r="B31" s="18"/>
      <c r="C31" s="18"/>
      <c r="D31" s="18"/>
      <c r="E31" s="18"/>
      <c r="F31" s="18"/>
      <c r="G31" s="18"/>
      <c r="H31" s="18"/>
      <c r="I31" s="18"/>
    </row>
    <row r="32" spans="1:9" ht="12.75" customHeight="1">
      <c r="A32" s="18"/>
      <c r="B32" s="18"/>
      <c r="C32" s="18"/>
      <c r="D32" s="18"/>
      <c r="E32" s="18"/>
      <c r="F32" s="18"/>
      <c r="G32" s="18"/>
      <c r="H32" s="18"/>
      <c r="I32" s="18"/>
    </row>
    <row r="33" spans="1:9" ht="12.75" customHeight="1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2.75" customHeight="1">
      <c r="A34" s="18"/>
      <c r="B34" s="18"/>
      <c r="C34" s="18"/>
      <c r="D34" s="18"/>
      <c r="E34" s="18"/>
      <c r="F34" s="18"/>
      <c r="G34" s="18"/>
      <c r="H34" s="18"/>
      <c r="I34" s="18"/>
    </row>
    <row r="35" spans="1:9" ht="12.75" customHeight="1">
      <c r="A35" s="18"/>
      <c r="B35" s="18"/>
      <c r="C35" s="18"/>
      <c r="D35" s="18"/>
      <c r="E35" s="18"/>
      <c r="F35" s="18"/>
      <c r="G35" s="18"/>
      <c r="H35" s="18"/>
      <c r="I35" s="18"/>
    </row>
    <row r="36" spans="1:9" ht="12.75" customHeight="1">
      <c r="A36" s="18"/>
      <c r="B36" s="18"/>
      <c r="C36" s="18"/>
      <c r="D36" s="18"/>
      <c r="E36" s="18"/>
      <c r="F36" s="18"/>
      <c r="G36" s="18"/>
      <c r="H36" s="18"/>
      <c r="I36" s="18"/>
    </row>
    <row r="37" spans="1:9" ht="12.75" customHeight="1">
      <c r="A37" s="18"/>
      <c r="B37" s="18"/>
      <c r="C37" s="18"/>
      <c r="D37" s="18"/>
      <c r="E37" s="18"/>
      <c r="F37" s="18"/>
      <c r="G37" s="18"/>
      <c r="H37" s="18"/>
      <c r="I37" s="18"/>
    </row>
    <row r="38" spans="1:9" ht="12.75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spans="1:9" ht="12.75" customHeight="1">
      <c r="A39" s="18"/>
      <c r="B39" s="18"/>
      <c r="C39" s="18"/>
      <c r="D39" s="18"/>
      <c r="E39" s="18"/>
      <c r="F39" s="18"/>
      <c r="G39" s="18"/>
      <c r="H39" s="18"/>
      <c r="I39" s="18"/>
    </row>
    <row r="40" spans="1:9" ht="12.75" customHeight="1">
      <c r="A40" s="18"/>
      <c r="B40" s="18"/>
      <c r="C40" s="18"/>
      <c r="D40" s="18"/>
      <c r="E40" s="18"/>
      <c r="F40" s="18"/>
      <c r="G40" s="18"/>
      <c r="H40" s="18"/>
      <c r="I40" s="18"/>
    </row>
    <row r="41" spans="1:9" ht="12.75" customHeight="1">
      <c r="A41" s="18"/>
      <c r="B41" s="18"/>
      <c r="C41" s="18"/>
      <c r="D41" s="18"/>
      <c r="E41" s="18"/>
      <c r="F41" s="18"/>
      <c r="G41" s="18"/>
      <c r="H41" s="18"/>
      <c r="I41" s="18"/>
    </row>
    <row r="42" spans="1:9" ht="12.75" customHeight="1">
      <c r="A42" s="18"/>
      <c r="B42" s="18"/>
      <c r="C42" s="18"/>
      <c r="D42" s="18"/>
      <c r="E42" s="18"/>
      <c r="F42" s="18"/>
      <c r="G42" s="18"/>
      <c r="H42" s="18"/>
      <c r="I42" s="18"/>
    </row>
    <row r="43" spans="1:9" ht="12.75" customHeight="1">
      <c r="A43" s="18"/>
      <c r="B43" s="18"/>
      <c r="C43" s="18"/>
      <c r="D43" s="18"/>
      <c r="E43" s="18"/>
      <c r="F43" s="18"/>
      <c r="G43" s="18"/>
      <c r="H43" s="18"/>
      <c r="I43" s="18"/>
    </row>
    <row r="44" spans="1:9" ht="12.75" customHeight="1">
      <c r="A44" s="18"/>
      <c r="B44" s="18"/>
      <c r="C44" s="18"/>
      <c r="D44" s="18"/>
      <c r="E44" s="18"/>
      <c r="F44" s="18"/>
      <c r="G44" s="18"/>
      <c r="H44" s="18"/>
      <c r="I44" s="18"/>
    </row>
    <row r="45" spans="1:9" ht="12.75" customHeight="1">
      <c r="A45" s="18"/>
      <c r="B45" s="18"/>
      <c r="C45" s="18"/>
      <c r="D45" s="18"/>
      <c r="E45" s="18"/>
      <c r="F45" s="18"/>
      <c r="G45" s="18"/>
      <c r="H45" s="18"/>
      <c r="I45" s="18"/>
    </row>
    <row r="46" spans="1:9" ht="12.75" customHeight="1">
      <c r="A46" s="18"/>
      <c r="B46" s="18"/>
      <c r="C46" s="18"/>
      <c r="D46" s="18"/>
      <c r="E46" s="18"/>
      <c r="F46" s="18"/>
      <c r="G46" s="18"/>
      <c r="H46" s="18"/>
      <c r="I46" s="18"/>
    </row>
    <row r="47" spans="1:9" ht="12.75" customHeight="1">
      <c r="A47" s="18"/>
      <c r="B47" s="18"/>
      <c r="C47" s="18"/>
      <c r="D47" s="18"/>
      <c r="E47" s="18"/>
      <c r="F47" s="18"/>
      <c r="G47" s="18"/>
      <c r="H47" s="18"/>
      <c r="I47" s="18"/>
    </row>
    <row r="48" spans="1:9" ht="12.75" customHeight="1">
      <c r="A48" s="18"/>
      <c r="B48" s="18"/>
      <c r="C48" s="18"/>
      <c r="D48" s="18"/>
      <c r="E48" s="18"/>
      <c r="F48" s="18"/>
      <c r="G48" s="18"/>
      <c r="H48" s="18"/>
      <c r="I48" s="18"/>
    </row>
    <row r="49" spans="1:9" ht="12.75" customHeight="1">
      <c r="A49" s="18"/>
      <c r="B49" s="18"/>
      <c r="C49" s="18"/>
      <c r="D49" s="18"/>
      <c r="E49" s="18"/>
      <c r="F49" s="18"/>
      <c r="G49" s="18"/>
      <c r="H49" s="18"/>
      <c r="I49" s="18"/>
    </row>
    <row r="50" spans="1:9" ht="12.75" customHeight="1">
      <c r="A50" s="18"/>
      <c r="B50" s="18"/>
      <c r="C50" s="18"/>
      <c r="D50" s="18"/>
      <c r="E50" s="18"/>
      <c r="F50" s="18"/>
      <c r="G50" s="18"/>
      <c r="H50" s="18"/>
      <c r="I50" s="18"/>
    </row>
    <row r="51" spans="1:9" ht="12.75" customHeight="1">
      <c r="A51" s="18"/>
      <c r="B51" s="18"/>
      <c r="C51" s="18"/>
      <c r="D51" s="18"/>
      <c r="E51" s="18"/>
      <c r="F51" s="18"/>
      <c r="G51" s="18"/>
      <c r="H51" s="18"/>
      <c r="I51" s="18"/>
    </row>
    <row r="52" spans="1:9" ht="12.75" customHeight="1">
      <c r="A52" s="18"/>
      <c r="B52" s="18"/>
      <c r="C52" s="18"/>
      <c r="D52" s="18"/>
      <c r="E52" s="18"/>
      <c r="F52" s="18"/>
      <c r="G52" s="18"/>
      <c r="H52" s="18"/>
      <c r="I52" s="18"/>
    </row>
    <row r="53" spans="1:9" ht="12.75" customHeight="1">
      <c r="A53" s="18"/>
      <c r="B53" s="18"/>
      <c r="C53" s="18"/>
      <c r="D53" s="18"/>
      <c r="E53" s="18"/>
      <c r="F53" s="18"/>
      <c r="G53" s="18"/>
      <c r="H53" s="18"/>
      <c r="I53" s="18"/>
    </row>
    <row r="54" spans="1:9" ht="12.75" customHeight="1">
      <c r="A54" s="18"/>
      <c r="B54" s="18"/>
      <c r="C54" s="18"/>
      <c r="D54" s="18"/>
      <c r="E54" s="18"/>
      <c r="F54" s="18"/>
      <c r="G54" s="18"/>
      <c r="H54" s="18"/>
      <c r="I54" s="18"/>
    </row>
  </sheetData>
  <mergeCells count="4">
    <mergeCell ref="A7:I8"/>
    <mergeCell ref="A10:I11"/>
    <mergeCell ref="A15:I18"/>
    <mergeCell ref="A21:I24"/>
  </mergeCells>
  <phoneticPr fontId="1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2:P107"/>
  <sheetViews>
    <sheetView showGridLines="0" zoomScaleNormal="100" workbookViewId="0"/>
  </sheetViews>
  <sheetFormatPr defaultColWidth="9.28515625" defaultRowHeight="12.75"/>
  <cols>
    <col min="1" max="1" width="5.28515625" style="21" customWidth="1"/>
    <col min="2" max="2" width="46.5703125" style="21" customWidth="1"/>
    <col min="3" max="8" width="12.7109375" style="21" customWidth="1"/>
    <col min="9" max="9" width="15.7109375" style="21" customWidth="1"/>
    <col min="10" max="10" width="17.42578125" style="21" customWidth="1"/>
    <col min="11" max="12" width="15.7109375" style="21" customWidth="1"/>
    <col min="13" max="13" width="20.7109375" style="20" customWidth="1"/>
    <col min="14" max="14" width="12.42578125" style="21" bestFit="1" customWidth="1"/>
    <col min="15" max="16384" width="9.28515625" style="21"/>
  </cols>
  <sheetData>
    <row r="2" spans="1:16" ht="19.899999999999999" customHeight="1"/>
    <row r="3" spans="1:16" ht="19.899999999999999" customHeight="1">
      <c r="A3" s="19"/>
      <c r="B3" s="19"/>
      <c r="C3" s="35"/>
    </row>
    <row r="4" spans="1:16" ht="30.2" customHeight="1">
      <c r="A4" s="186" t="s">
        <v>335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9"/>
    </row>
    <row r="5" spans="1:16" ht="20.100000000000001" customHeight="1">
      <c r="A5" s="191" t="s">
        <v>336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22"/>
    </row>
    <row r="6" spans="1:16" s="24" customFormat="1" ht="32.25" customHeight="1">
      <c r="A6" s="192" t="s">
        <v>126</v>
      </c>
      <c r="B6" s="194" t="s">
        <v>441</v>
      </c>
      <c r="C6" s="190" t="s">
        <v>122</v>
      </c>
      <c r="D6" s="190"/>
      <c r="E6" s="190"/>
      <c r="F6" s="190" t="s">
        <v>123</v>
      </c>
      <c r="G6" s="190"/>
      <c r="H6" s="190"/>
      <c r="I6" s="190" t="s">
        <v>219</v>
      </c>
      <c r="J6" s="190" t="s">
        <v>220</v>
      </c>
      <c r="K6" s="190" t="s">
        <v>125</v>
      </c>
      <c r="L6" s="190" t="s">
        <v>233</v>
      </c>
      <c r="M6" s="23"/>
    </row>
    <row r="7" spans="1:16" s="26" customFormat="1" ht="95.1" customHeight="1">
      <c r="A7" s="193"/>
      <c r="B7" s="195"/>
      <c r="C7" s="53" t="s">
        <v>20</v>
      </c>
      <c r="D7" s="53" t="s">
        <v>19</v>
      </c>
      <c r="E7" s="53" t="s">
        <v>67</v>
      </c>
      <c r="F7" s="53" t="s">
        <v>20</v>
      </c>
      <c r="G7" s="53" t="s">
        <v>19</v>
      </c>
      <c r="H7" s="53" t="s">
        <v>67</v>
      </c>
      <c r="I7" s="190"/>
      <c r="J7" s="190"/>
      <c r="K7" s="190"/>
      <c r="L7" s="190"/>
      <c r="M7" s="23"/>
    </row>
    <row r="8" spans="1:16" s="26" customFormat="1" ht="15" customHeight="1">
      <c r="A8" s="57" t="s">
        <v>10</v>
      </c>
      <c r="B8" s="58" t="s">
        <v>236</v>
      </c>
      <c r="C8" s="59">
        <v>14854</v>
      </c>
      <c r="D8" s="59">
        <v>17550</v>
      </c>
      <c r="E8" s="60">
        <f>+D8+C8</f>
        <v>32404</v>
      </c>
      <c r="F8" s="59">
        <v>119377</v>
      </c>
      <c r="G8" s="59">
        <v>122128</v>
      </c>
      <c r="H8" s="60">
        <f>+G8+F8</f>
        <v>241505</v>
      </c>
      <c r="I8" s="61">
        <f t="shared" ref="I8:I39" si="0">+E8/$E$96*100</f>
        <v>0.69058612868975755</v>
      </c>
      <c r="J8" s="61">
        <v>27.864341485226841</v>
      </c>
      <c r="K8" s="61">
        <f t="shared" ref="K8:K39" si="1">+H8/$H$96*100</f>
        <v>0.75813694042921842</v>
      </c>
      <c r="L8" s="61">
        <f>+H8/E8</f>
        <v>7.452937908900136</v>
      </c>
      <c r="M8" s="155"/>
      <c r="N8" s="125"/>
      <c r="O8" s="125"/>
      <c r="P8" s="125"/>
    </row>
    <row r="9" spans="1:16" s="26" customFormat="1" ht="15" customHeight="1">
      <c r="A9" s="62" t="s">
        <v>11</v>
      </c>
      <c r="B9" s="63" t="s">
        <v>237</v>
      </c>
      <c r="C9" s="64">
        <v>9642</v>
      </c>
      <c r="D9" s="64">
        <v>1657</v>
      </c>
      <c r="E9" s="65">
        <f t="shared" ref="E9:E72" si="2">+D9+C9</f>
        <v>11299</v>
      </c>
      <c r="F9" s="64">
        <v>67685</v>
      </c>
      <c r="G9" s="64">
        <v>12847</v>
      </c>
      <c r="H9" s="65">
        <f t="shared" ref="H9:H72" si="3">+G9+F9</f>
        <v>80532</v>
      </c>
      <c r="I9" s="66">
        <f t="shared" si="0"/>
        <v>0.24080152660367762</v>
      </c>
      <c r="J9" s="66">
        <v>28.104168739428914</v>
      </c>
      <c r="K9" s="66">
        <f t="shared" si="1"/>
        <v>0.25280753643463205</v>
      </c>
      <c r="L9" s="66">
        <f t="shared" ref="L9:L72" si="4">+H9/E9</f>
        <v>7.1273564032215244</v>
      </c>
      <c r="M9" s="155"/>
      <c r="N9" s="125"/>
      <c r="O9" s="125"/>
      <c r="P9" s="125"/>
    </row>
    <row r="10" spans="1:16" s="26" customFormat="1" ht="15" customHeight="1">
      <c r="A10" s="57" t="s">
        <v>12</v>
      </c>
      <c r="B10" s="58" t="s">
        <v>238</v>
      </c>
      <c r="C10" s="59">
        <v>2793</v>
      </c>
      <c r="D10" s="59">
        <v>879</v>
      </c>
      <c r="E10" s="60">
        <f t="shared" si="2"/>
        <v>3672</v>
      </c>
      <c r="F10" s="59">
        <v>18738</v>
      </c>
      <c r="G10" s="59">
        <v>5065</v>
      </c>
      <c r="H10" s="60">
        <f t="shared" si="3"/>
        <v>23803</v>
      </c>
      <c r="I10" s="61">
        <f t="shared" si="0"/>
        <v>7.8256766588964008E-2</v>
      </c>
      <c r="J10" s="61">
        <v>22.376599634369288</v>
      </c>
      <c r="K10" s="61">
        <f t="shared" si="1"/>
        <v>7.4722815647861068E-2</v>
      </c>
      <c r="L10" s="61">
        <f t="shared" si="4"/>
        <v>6.4822984749455337</v>
      </c>
      <c r="M10" s="155"/>
      <c r="N10" s="125"/>
      <c r="O10" s="125"/>
      <c r="P10" s="125"/>
    </row>
    <row r="11" spans="1:16" s="26" customFormat="1" ht="15" customHeight="1">
      <c r="A11" s="62" t="s">
        <v>14</v>
      </c>
      <c r="B11" s="63" t="s">
        <v>239</v>
      </c>
      <c r="C11" s="64">
        <v>18259</v>
      </c>
      <c r="D11" s="64">
        <v>281</v>
      </c>
      <c r="E11" s="65">
        <f t="shared" si="2"/>
        <v>18540</v>
      </c>
      <c r="F11" s="64">
        <v>124489</v>
      </c>
      <c r="G11" s="64">
        <v>2294</v>
      </c>
      <c r="H11" s="65">
        <f t="shared" si="3"/>
        <v>126783</v>
      </c>
      <c r="I11" s="66">
        <f t="shared" si="0"/>
        <v>0.39511994895408298</v>
      </c>
      <c r="J11" s="66">
        <v>56.81539593037509</v>
      </c>
      <c r="K11" s="66">
        <f t="shared" si="1"/>
        <v>0.39799952679421791</v>
      </c>
      <c r="L11" s="66">
        <f t="shared" si="4"/>
        <v>6.8383495145631068</v>
      </c>
      <c r="M11" s="155"/>
      <c r="N11" s="125"/>
      <c r="O11" s="125"/>
      <c r="P11" s="125"/>
    </row>
    <row r="12" spans="1:16" s="26" customFormat="1" ht="15" customHeight="1">
      <c r="A12" s="57" t="s">
        <v>15</v>
      </c>
      <c r="B12" s="58" t="s">
        <v>240</v>
      </c>
      <c r="C12" s="59">
        <v>728</v>
      </c>
      <c r="D12" s="59">
        <v>62</v>
      </c>
      <c r="E12" s="60">
        <f t="shared" si="2"/>
        <v>790</v>
      </c>
      <c r="F12" s="59">
        <v>5778</v>
      </c>
      <c r="G12" s="59">
        <v>688</v>
      </c>
      <c r="H12" s="60">
        <f t="shared" si="3"/>
        <v>6466</v>
      </c>
      <c r="I12" s="61">
        <f t="shared" si="0"/>
        <v>1.683628692954291E-2</v>
      </c>
      <c r="J12" s="61">
        <v>27.994330262225368</v>
      </c>
      <c r="K12" s="61">
        <f t="shared" si="1"/>
        <v>2.0298186194138118E-2</v>
      </c>
      <c r="L12" s="61">
        <f t="shared" si="4"/>
        <v>8.1848101265822777</v>
      </c>
      <c r="M12" s="155"/>
      <c r="N12" s="125"/>
      <c r="O12" s="125"/>
      <c r="P12" s="125"/>
    </row>
    <row r="13" spans="1:16" s="26" customFormat="1" ht="15" customHeight="1">
      <c r="A13" s="62" t="s">
        <v>16</v>
      </c>
      <c r="B13" s="63" t="s">
        <v>241</v>
      </c>
      <c r="C13" s="64">
        <v>9396</v>
      </c>
      <c r="D13" s="64">
        <v>600</v>
      </c>
      <c r="E13" s="65">
        <f t="shared" si="2"/>
        <v>9996</v>
      </c>
      <c r="F13" s="64">
        <v>58302</v>
      </c>
      <c r="G13" s="64">
        <v>4791</v>
      </c>
      <c r="H13" s="65">
        <f t="shared" si="3"/>
        <v>63093</v>
      </c>
      <c r="I13" s="66">
        <f t="shared" si="0"/>
        <v>0.21303230904773535</v>
      </c>
      <c r="J13" s="66">
        <v>31.165429943256218</v>
      </c>
      <c r="K13" s="66">
        <f t="shared" si="1"/>
        <v>0.19806270670379775</v>
      </c>
      <c r="L13" s="66">
        <f t="shared" si="4"/>
        <v>6.3118247298919572</v>
      </c>
      <c r="M13" s="155"/>
      <c r="N13" s="125"/>
      <c r="O13" s="125"/>
      <c r="P13" s="125"/>
    </row>
    <row r="14" spans="1:16" s="26" customFormat="1" ht="15" customHeight="1">
      <c r="A14" s="57" t="s">
        <v>17</v>
      </c>
      <c r="B14" s="58" t="s">
        <v>242</v>
      </c>
      <c r="C14" s="59">
        <v>14862</v>
      </c>
      <c r="D14" s="59">
        <v>1015</v>
      </c>
      <c r="E14" s="60">
        <f t="shared" si="2"/>
        <v>15877</v>
      </c>
      <c r="F14" s="59">
        <v>105884</v>
      </c>
      <c r="G14" s="59">
        <v>7112</v>
      </c>
      <c r="H14" s="60">
        <f t="shared" si="3"/>
        <v>112996</v>
      </c>
      <c r="I14" s="61">
        <f t="shared" si="0"/>
        <v>0.33836674377259846</v>
      </c>
      <c r="J14" s="61">
        <v>27.645348331040726</v>
      </c>
      <c r="K14" s="61">
        <f t="shared" si="1"/>
        <v>0.35471912267133171</v>
      </c>
      <c r="L14" s="61">
        <f t="shared" si="4"/>
        <v>7.1169616426277003</v>
      </c>
      <c r="M14" s="155"/>
      <c r="N14" s="125"/>
      <c r="O14" s="125"/>
      <c r="P14" s="125"/>
    </row>
    <row r="15" spans="1:16" s="26" customFormat="1" ht="15" customHeight="1">
      <c r="A15" s="62" t="s">
        <v>18</v>
      </c>
      <c r="B15" s="63" t="s">
        <v>243</v>
      </c>
      <c r="C15" s="64">
        <v>3418</v>
      </c>
      <c r="D15" s="64">
        <v>325</v>
      </c>
      <c r="E15" s="65">
        <f t="shared" si="2"/>
        <v>3743</v>
      </c>
      <c r="F15" s="64">
        <v>22903</v>
      </c>
      <c r="G15" s="64">
        <v>2697</v>
      </c>
      <c r="H15" s="65">
        <f t="shared" si="3"/>
        <v>25600</v>
      </c>
      <c r="I15" s="66">
        <f t="shared" si="0"/>
        <v>7.9769901237062166E-2</v>
      </c>
      <c r="J15" s="66">
        <v>25.450465764601894</v>
      </c>
      <c r="K15" s="66">
        <f t="shared" si="1"/>
        <v>8.0363991118146585E-2</v>
      </c>
      <c r="L15" s="66">
        <f t="shared" si="4"/>
        <v>6.839433609404221</v>
      </c>
      <c r="M15" s="155"/>
      <c r="N15" s="125"/>
      <c r="O15" s="125"/>
      <c r="P15" s="125"/>
    </row>
    <row r="16" spans="1:16" s="26" customFormat="1" ht="15" customHeight="1">
      <c r="A16" s="98" t="s">
        <v>343</v>
      </c>
      <c r="B16" s="58" t="s">
        <v>244</v>
      </c>
      <c r="C16" s="59">
        <v>108117</v>
      </c>
      <c r="D16" s="59">
        <v>115406</v>
      </c>
      <c r="E16" s="60">
        <f t="shared" si="2"/>
        <v>223523</v>
      </c>
      <c r="F16" s="59">
        <v>722492</v>
      </c>
      <c r="G16" s="59">
        <v>674798</v>
      </c>
      <c r="H16" s="60">
        <f t="shared" si="3"/>
        <v>1397290</v>
      </c>
      <c r="I16" s="61">
        <f t="shared" si="0"/>
        <v>4.7636675485471143</v>
      </c>
      <c r="J16" s="61">
        <v>39.575531913010067</v>
      </c>
      <c r="K16" s="61">
        <f t="shared" si="1"/>
        <v>4.3863984824013693</v>
      </c>
      <c r="L16" s="61">
        <f t="shared" si="4"/>
        <v>6.2512135216510156</v>
      </c>
      <c r="M16" s="155"/>
      <c r="N16" s="125"/>
      <c r="O16" s="125"/>
      <c r="P16" s="125"/>
    </row>
    <row r="17" spans="1:16" s="26" customFormat="1" ht="15" customHeight="1">
      <c r="A17" s="99" t="s">
        <v>344</v>
      </c>
      <c r="B17" s="63" t="s">
        <v>245</v>
      </c>
      <c r="C17" s="64">
        <v>6152</v>
      </c>
      <c r="D17" s="64">
        <v>1809</v>
      </c>
      <c r="E17" s="65">
        <f t="shared" si="2"/>
        <v>7961</v>
      </c>
      <c r="F17" s="64">
        <v>40841</v>
      </c>
      <c r="G17" s="64">
        <v>10997</v>
      </c>
      <c r="H17" s="65">
        <f t="shared" si="3"/>
        <v>51838</v>
      </c>
      <c r="I17" s="66">
        <f t="shared" si="0"/>
        <v>0.16966288638745711</v>
      </c>
      <c r="J17" s="66">
        <v>44.19585854660523</v>
      </c>
      <c r="K17" s="66">
        <f t="shared" si="1"/>
        <v>0.16273080357744074</v>
      </c>
      <c r="L17" s="66">
        <f t="shared" si="4"/>
        <v>6.5114935309634472</v>
      </c>
      <c r="M17" s="155"/>
      <c r="N17" s="125"/>
      <c r="O17" s="125"/>
      <c r="P17" s="125"/>
    </row>
    <row r="18" spans="1:16" s="26" customFormat="1" ht="15" customHeight="1">
      <c r="A18" s="98" t="s">
        <v>345</v>
      </c>
      <c r="B18" s="58" t="s">
        <v>246</v>
      </c>
      <c r="C18" s="59">
        <v>2332</v>
      </c>
      <c r="D18" s="59">
        <v>834</v>
      </c>
      <c r="E18" s="60">
        <f t="shared" si="2"/>
        <v>3166</v>
      </c>
      <c r="F18" s="59">
        <v>14370</v>
      </c>
      <c r="G18" s="59">
        <v>5157</v>
      </c>
      <c r="H18" s="60">
        <f t="shared" si="3"/>
        <v>19527</v>
      </c>
      <c r="I18" s="61">
        <f t="shared" si="0"/>
        <v>6.7473018251813732E-2</v>
      </c>
      <c r="J18" s="61">
        <v>51.023368251410147</v>
      </c>
      <c r="K18" s="61">
        <f t="shared" si="1"/>
        <v>6.1299517756408149E-2</v>
      </c>
      <c r="L18" s="61">
        <f t="shared" si="4"/>
        <v>6.1677195198989265</v>
      </c>
      <c r="M18" s="155"/>
      <c r="N18" s="125"/>
      <c r="O18" s="125"/>
      <c r="P18" s="125"/>
    </row>
    <row r="19" spans="1:16" s="26" customFormat="1" ht="15" customHeight="1">
      <c r="A19" s="99" t="s">
        <v>346</v>
      </c>
      <c r="B19" s="63" t="s">
        <v>247</v>
      </c>
      <c r="C19" s="64">
        <v>86973</v>
      </c>
      <c r="D19" s="64">
        <v>61299</v>
      </c>
      <c r="E19" s="65">
        <f t="shared" si="2"/>
        <v>148272</v>
      </c>
      <c r="F19" s="64">
        <v>560974</v>
      </c>
      <c r="G19" s="64">
        <v>373856</v>
      </c>
      <c r="H19" s="65">
        <f t="shared" si="3"/>
        <v>934830</v>
      </c>
      <c r="I19" s="66">
        <f t="shared" si="0"/>
        <v>3.159936627363527</v>
      </c>
      <c r="J19" s="66">
        <v>42.766657052206519</v>
      </c>
      <c r="K19" s="66">
        <f t="shared" si="1"/>
        <v>2.9346355397256629</v>
      </c>
      <c r="L19" s="66">
        <f t="shared" si="4"/>
        <v>6.3048316607316286</v>
      </c>
      <c r="M19" s="155"/>
      <c r="N19" s="125"/>
      <c r="O19" s="125"/>
      <c r="P19" s="125"/>
    </row>
    <row r="20" spans="1:16" s="26" customFormat="1" ht="15" customHeight="1">
      <c r="A20" s="98" t="s">
        <v>347</v>
      </c>
      <c r="B20" s="58" t="s">
        <v>248</v>
      </c>
      <c r="C20" s="59">
        <v>40436</v>
      </c>
      <c r="D20" s="59">
        <v>108731</v>
      </c>
      <c r="E20" s="60">
        <f t="shared" si="2"/>
        <v>149167</v>
      </c>
      <c r="F20" s="59">
        <v>330386</v>
      </c>
      <c r="G20" s="59">
        <v>707381</v>
      </c>
      <c r="H20" s="60">
        <f t="shared" si="3"/>
        <v>1037767</v>
      </c>
      <c r="I20" s="61">
        <f t="shared" si="0"/>
        <v>3.1790106486318068</v>
      </c>
      <c r="J20" s="61">
        <v>29.880970505044029</v>
      </c>
      <c r="K20" s="61">
        <f t="shared" si="1"/>
        <v>3.2577772644806888</v>
      </c>
      <c r="L20" s="61">
        <f t="shared" si="4"/>
        <v>6.9570816601527143</v>
      </c>
      <c r="M20" s="155"/>
      <c r="N20" s="125"/>
      <c r="O20" s="125"/>
      <c r="P20" s="125"/>
    </row>
    <row r="21" spans="1:16" s="26" customFormat="1" ht="15" customHeight="1">
      <c r="A21" s="99" t="s">
        <v>348</v>
      </c>
      <c r="B21" s="63" t="s">
        <v>304</v>
      </c>
      <c r="C21" s="64">
        <v>7282</v>
      </c>
      <c r="D21" s="64">
        <v>5245</v>
      </c>
      <c r="E21" s="65">
        <f t="shared" si="2"/>
        <v>12527</v>
      </c>
      <c r="F21" s="64">
        <v>61443</v>
      </c>
      <c r="G21" s="64">
        <v>38494</v>
      </c>
      <c r="H21" s="65">
        <f t="shared" si="3"/>
        <v>99937</v>
      </c>
      <c r="I21" s="66">
        <f t="shared" si="0"/>
        <v>0.26697236248909367</v>
      </c>
      <c r="J21" s="66">
        <v>22.384032592380816</v>
      </c>
      <c r="K21" s="66">
        <f t="shared" si="1"/>
        <v>0.31372406954586779</v>
      </c>
      <c r="L21" s="66">
        <f t="shared" si="4"/>
        <v>7.9777281072882573</v>
      </c>
      <c r="M21" s="155"/>
      <c r="N21" s="125"/>
      <c r="O21" s="125"/>
      <c r="P21" s="125"/>
    </row>
    <row r="22" spans="1:16" s="26" customFormat="1" ht="15" customHeight="1">
      <c r="A22" s="98" t="s">
        <v>350</v>
      </c>
      <c r="B22" s="58" t="s">
        <v>249</v>
      </c>
      <c r="C22" s="59">
        <v>17164</v>
      </c>
      <c r="D22" s="59">
        <v>4145</v>
      </c>
      <c r="E22" s="60">
        <f t="shared" si="2"/>
        <v>21309</v>
      </c>
      <c r="F22" s="59">
        <v>121393</v>
      </c>
      <c r="G22" s="59">
        <v>28931</v>
      </c>
      <c r="H22" s="60">
        <f t="shared" si="3"/>
        <v>150324</v>
      </c>
      <c r="I22" s="61">
        <f t="shared" si="0"/>
        <v>0.45413220022991119</v>
      </c>
      <c r="J22" s="61">
        <v>31.760392291297158</v>
      </c>
      <c r="K22" s="61">
        <f t="shared" si="1"/>
        <v>0.47189986722047922</v>
      </c>
      <c r="L22" s="61">
        <f t="shared" si="4"/>
        <v>7.0544840208362665</v>
      </c>
      <c r="M22" s="155"/>
      <c r="N22" s="125"/>
      <c r="O22" s="125"/>
      <c r="P22" s="125"/>
    </row>
    <row r="23" spans="1:16" s="26" customFormat="1" ht="15" customHeight="1">
      <c r="A23" s="99" t="s">
        <v>351</v>
      </c>
      <c r="B23" s="63" t="s">
        <v>250</v>
      </c>
      <c r="C23" s="64">
        <v>19510</v>
      </c>
      <c r="D23" s="64">
        <v>6097</v>
      </c>
      <c r="E23" s="65">
        <f t="shared" si="2"/>
        <v>25607</v>
      </c>
      <c r="F23" s="64">
        <v>117188</v>
      </c>
      <c r="G23" s="64">
        <v>40550</v>
      </c>
      <c r="H23" s="65">
        <f t="shared" si="3"/>
        <v>157738</v>
      </c>
      <c r="I23" s="66">
        <f t="shared" si="0"/>
        <v>0.54573012582886749</v>
      </c>
      <c r="J23" s="66">
        <v>37.800215520422775</v>
      </c>
      <c r="K23" s="66">
        <f t="shared" si="1"/>
        <v>0.49517403246071118</v>
      </c>
      <c r="L23" s="66">
        <f t="shared" si="4"/>
        <v>6.1599562619596204</v>
      </c>
      <c r="M23" s="155"/>
      <c r="N23" s="125"/>
      <c r="O23" s="125"/>
      <c r="P23" s="125"/>
    </row>
    <row r="24" spans="1:16" s="26" customFormat="1" ht="15" customHeight="1">
      <c r="A24" s="98" t="s">
        <v>352</v>
      </c>
      <c r="B24" s="58" t="s">
        <v>251</v>
      </c>
      <c r="C24" s="59">
        <v>8102</v>
      </c>
      <c r="D24" s="59">
        <v>5117</v>
      </c>
      <c r="E24" s="60">
        <f t="shared" si="2"/>
        <v>13219</v>
      </c>
      <c r="F24" s="59">
        <v>55809</v>
      </c>
      <c r="G24" s="59">
        <v>37228</v>
      </c>
      <c r="H24" s="60">
        <f t="shared" si="3"/>
        <v>93037</v>
      </c>
      <c r="I24" s="61">
        <f t="shared" si="0"/>
        <v>0.28172009736914899</v>
      </c>
      <c r="J24" s="61">
        <v>26.718544719555332</v>
      </c>
      <c r="K24" s="61">
        <f t="shared" si="1"/>
        <v>0.29206346256480487</v>
      </c>
      <c r="L24" s="61">
        <f t="shared" si="4"/>
        <v>7.0381269384976175</v>
      </c>
      <c r="M24" s="155"/>
      <c r="N24" s="125"/>
      <c r="O24" s="125"/>
      <c r="P24" s="125"/>
    </row>
    <row r="25" spans="1:16" s="26" customFormat="1" ht="15" customHeight="1">
      <c r="A25" s="99" t="s">
        <v>353</v>
      </c>
      <c r="B25" s="63" t="s">
        <v>252</v>
      </c>
      <c r="C25" s="64">
        <v>4550</v>
      </c>
      <c r="D25" s="64">
        <v>611</v>
      </c>
      <c r="E25" s="65">
        <f t="shared" si="2"/>
        <v>5161</v>
      </c>
      <c r="F25" s="64">
        <v>29135</v>
      </c>
      <c r="G25" s="64">
        <v>4779</v>
      </c>
      <c r="H25" s="65">
        <f t="shared" si="3"/>
        <v>33914</v>
      </c>
      <c r="I25" s="66">
        <f t="shared" si="0"/>
        <v>0.10998997068781134</v>
      </c>
      <c r="J25" s="66">
        <v>56.952107702493926</v>
      </c>
      <c r="K25" s="66">
        <f t="shared" si="1"/>
        <v>0.10646345292112591</v>
      </c>
      <c r="L25" s="66">
        <f t="shared" si="4"/>
        <v>6.5712071304010848</v>
      </c>
      <c r="M25" s="155"/>
      <c r="N25" s="125"/>
      <c r="O25" s="125"/>
      <c r="P25" s="125"/>
    </row>
    <row r="26" spans="1:16" s="26" customFormat="1" ht="15" customHeight="1">
      <c r="A26" s="98" t="s">
        <v>354</v>
      </c>
      <c r="B26" s="58" t="s">
        <v>253</v>
      </c>
      <c r="C26" s="59">
        <v>31012</v>
      </c>
      <c r="D26" s="59">
        <v>12115</v>
      </c>
      <c r="E26" s="60">
        <f t="shared" si="2"/>
        <v>43127</v>
      </c>
      <c r="F26" s="59">
        <v>195319</v>
      </c>
      <c r="G26" s="59">
        <v>72494</v>
      </c>
      <c r="H26" s="60">
        <f t="shared" si="3"/>
        <v>267813</v>
      </c>
      <c r="I26" s="61">
        <f t="shared" si="0"/>
        <v>0.91911208406379385</v>
      </c>
      <c r="J26" s="61">
        <v>39.125267627100193</v>
      </c>
      <c r="K26" s="61">
        <f t="shared" si="1"/>
        <v>0.8407234981767262</v>
      </c>
      <c r="L26" s="61">
        <f t="shared" si="4"/>
        <v>6.2098685278363899</v>
      </c>
      <c r="M26" s="155"/>
      <c r="N26" s="125"/>
      <c r="O26" s="125"/>
      <c r="P26" s="125"/>
    </row>
    <row r="27" spans="1:16" s="26" customFormat="1" ht="15" customHeight="1">
      <c r="A27" s="99" t="s">
        <v>355</v>
      </c>
      <c r="B27" s="63" t="s">
        <v>305</v>
      </c>
      <c r="C27" s="64">
        <v>9803</v>
      </c>
      <c r="D27" s="64">
        <v>10572</v>
      </c>
      <c r="E27" s="65">
        <f t="shared" si="2"/>
        <v>20375</v>
      </c>
      <c r="F27" s="64">
        <v>53965</v>
      </c>
      <c r="G27" s="64">
        <v>50352</v>
      </c>
      <c r="H27" s="65">
        <f t="shared" si="3"/>
        <v>104317</v>
      </c>
      <c r="I27" s="66">
        <f t="shared" si="0"/>
        <v>0.43422702049295797</v>
      </c>
      <c r="J27" s="66">
        <v>48.944245598020608</v>
      </c>
      <c r="K27" s="66">
        <f t="shared" si="1"/>
        <v>0.3274738461512382</v>
      </c>
      <c r="L27" s="66">
        <f t="shared" si="4"/>
        <v>5.1198527607361966</v>
      </c>
      <c r="M27" s="155"/>
      <c r="N27" s="125"/>
      <c r="O27" s="125"/>
      <c r="P27" s="125"/>
    </row>
    <row r="28" spans="1:16" s="26" customFormat="1" ht="15" customHeight="1">
      <c r="A28" s="98" t="s">
        <v>356</v>
      </c>
      <c r="B28" s="58" t="s">
        <v>254</v>
      </c>
      <c r="C28" s="59">
        <v>65953</v>
      </c>
      <c r="D28" s="59">
        <v>30579</v>
      </c>
      <c r="E28" s="60">
        <f t="shared" si="2"/>
        <v>96532</v>
      </c>
      <c r="F28" s="59">
        <v>421717</v>
      </c>
      <c r="G28" s="59">
        <v>171813</v>
      </c>
      <c r="H28" s="60">
        <f t="shared" si="3"/>
        <v>593530</v>
      </c>
      <c r="I28" s="61">
        <f t="shared" si="0"/>
        <v>2.0572663922565013</v>
      </c>
      <c r="J28" s="61">
        <v>44.4579539540646</v>
      </c>
      <c r="K28" s="61">
        <f t="shared" si="1"/>
        <v>1.8632202987638105</v>
      </c>
      <c r="L28" s="61">
        <f t="shared" si="4"/>
        <v>6.1485310570587988</v>
      </c>
      <c r="M28" s="155"/>
      <c r="N28" s="125"/>
      <c r="O28" s="125"/>
      <c r="P28" s="125"/>
    </row>
    <row r="29" spans="1:16" s="26" customFormat="1" ht="15" customHeight="1">
      <c r="A29" s="99" t="s">
        <v>357</v>
      </c>
      <c r="B29" s="63" t="s">
        <v>255</v>
      </c>
      <c r="C29" s="64">
        <v>67331</v>
      </c>
      <c r="D29" s="64">
        <v>18746</v>
      </c>
      <c r="E29" s="65">
        <f t="shared" si="2"/>
        <v>86077</v>
      </c>
      <c r="F29" s="64">
        <v>418378</v>
      </c>
      <c r="G29" s="64">
        <v>114377</v>
      </c>
      <c r="H29" s="65">
        <f t="shared" si="3"/>
        <v>532755</v>
      </c>
      <c r="I29" s="66">
        <f t="shared" si="0"/>
        <v>1.8344519873851457</v>
      </c>
      <c r="J29" s="66">
        <v>38.6996848347518</v>
      </c>
      <c r="K29" s="66">
        <f t="shared" si="1"/>
        <v>1.6724343003182884</v>
      </c>
      <c r="L29" s="66">
        <f t="shared" si="4"/>
        <v>6.1892840131510161</v>
      </c>
      <c r="M29" s="155"/>
      <c r="N29" s="125"/>
      <c r="O29" s="125"/>
      <c r="P29" s="125"/>
    </row>
    <row r="30" spans="1:16" s="26" customFormat="1" ht="15" customHeight="1">
      <c r="A30" s="98" t="s">
        <v>358</v>
      </c>
      <c r="B30" s="58" t="s">
        <v>256</v>
      </c>
      <c r="C30" s="59">
        <v>81476</v>
      </c>
      <c r="D30" s="59">
        <v>6916</v>
      </c>
      <c r="E30" s="60">
        <f t="shared" si="2"/>
        <v>88392</v>
      </c>
      <c r="F30" s="59">
        <v>520458</v>
      </c>
      <c r="G30" s="59">
        <v>45424</v>
      </c>
      <c r="H30" s="60">
        <f t="shared" si="3"/>
        <v>565882</v>
      </c>
      <c r="I30" s="61">
        <f t="shared" si="0"/>
        <v>1.8837887016153885</v>
      </c>
      <c r="J30" s="61">
        <v>51.040830585694572</v>
      </c>
      <c r="K30" s="61">
        <f t="shared" si="1"/>
        <v>1.7764271883562122</v>
      </c>
      <c r="L30" s="61">
        <f t="shared" si="4"/>
        <v>6.4019594533441939</v>
      </c>
      <c r="M30" s="155"/>
      <c r="N30" s="125"/>
      <c r="O30" s="125"/>
      <c r="P30" s="125"/>
    </row>
    <row r="31" spans="1:16" s="26" customFormat="1" ht="15" customHeight="1">
      <c r="A31" s="99" t="s">
        <v>359</v>
      </c>
      <c r="B31" s="63" t="s">
        <v>257</v>
      </c>
      <c r="C31" s="64">
        <v>110756</v>
      </c>
      <c r="D31" s="64">
        <v>27986</v>
      </c>
      <c r="E31" s="65">
        <f t="shared" si="2"/>
        <v>138742</v>
      </c>
      <c r="F31" s="64">
        <v>708518</v>
      </c>
      <c r="G31" s="64">
        <v>183431</v>
      </c>
      <c r="H31" s="65">
        <f t="shared" si="3"/>
        <v>891949</v>
      </c>
      <c r="I31" s="66">
        <f t="shared" si="0"/>
        <v>2.9568355964286615</v>
      </c>
      <c r="J31" s="66">
        <v>36.967405524514469</v>
      </c>
      <c r="K31" s="66">
        <f t="shared" si="1"/>
        <v>2.8000227153843644</v>
      </c>
      <c r="L31" s="66">
        <f t="shared" si="4"/>
        <v>6.4288319326519732</v>
      </c>
      <c r="M31" s="155"/>
      <c r="N31" s="125"/>
      <c r="O31" s="125"/>
      <c r="P31" s="125"/>
    </row>
    <row r="32" spans="1:16" s="26" customFormat="1" ht="15" customHeight="1">
      <c r="A32" s="98" t="s">
        <v>360</v>
      </c>
      <c r="B32" s="58" t="s">
        <v>258</v>
      </c>
      <c r="C32" s="59">
        <v>10886</v>
      </c>
      <c r="D32" s="59">
        <v>9908</v>
      </c>
      <c r="E32" s="60">
        <f t="shared" si="2"/>
        <v>20794</v>
      </c>
      <c r="F32" s="59">
        <v>62750</v>
      </c>
      <c r="G32" s="59">
        <v>58371</v>
      </c>
      <c r="H32" s="60">
        <f t="shared" si="3"/>
        <v>121121</v>
      </c>
      <c r="I32" s="61">
        <f t="shared" si="0"/>
        <v>0.44315664609229782</v>
      </c>
      <c r="J32" s="61">
        <v>37.643693767084855</v>
      </c>
      <c r="K32" s="61">
        <f t="shared" si="1"/>
        <v>0.38022527219613411</v>
      </c>
      <c r="L32" s="61">
        <f t="shared" si="4"/>
        <v>5.8248052322785417</v>
      </c>
      <c r="M32" s="155"/>
      <c r="N32" s="125"/>
      <c r="O32" s="125"/>
      <c r="P32" s="125"/>
    </row>
    <row r="33" spans="1:16" s="26" customFormat="1" ht="15" customHeight="1">
      <c r="A33" s="99" t="s">
        <v>361</v>
      </c>
      <c r="B33" s="63" t="s">
        <v>259</v>
      </c>
      <c r="C33" s="64">
        <v>55896</v>
      </c>
      <c r="D33" s="64">
        <v>29844</v>
      </c>
      <c r="E33" s="65">
        <f t="shared" si="2"/>
        <v>85740</v>
      </c>
      <c r="F33" s="64">
        <v>336883</v>
      </c>
      <c r="G33" s="64">
        <v>163173</v>
      </c>
      <c r="H33" s="65">
        <f t="shared" si="3"/>
        <v>500056</v>
      </c>
      <c r="I33" s="66">
        <f t="shared" si="0"/>
        <v>1.8272699257455809</v>
      </c>
      <c r="J33" s="66">
        <v>46.876537675089935</v>
      </c>
      <c r="K33" s="66">
        <f t="shared" si="1"/>
        <v>1.5697849977568714</v>
      </c>
      <c r="L33" s="66">
        <f t="shared" si="4"/>
        <v>5.832236995567996</v>
      </c>
      <c r="M33" s="155"/>
      <c r="N33" s="125"/>
      <c r="O33" s="125"/>
      <c r="P33" s="125"/>
    </row>
    <row r="34" spans="1:16" s="26" customFormat="1" ht="15" customHeight="1">
      <c r="A34" s="98" t="s">
        <v>362</v>
      </c>
      <c r="B34" s="58" t="s">
        <v>260</v>
      </c>
      <c r="C34" s="59">
        <v>59250</v>
      </c>
      <c r="D34" s="59">
        <v>12625</v>
      </c>
      <c r="E34" s="60">
        <f t="shared" si="2"/>
        <v>71875</v>
      </c>
      <c r="F34" s="59">
        <v>387500</v>
      </c>
      <c r="G34" s="59">
        <v>83157</v>
      </c>
      <c r="H34" s="60">
        <f t="shared" si="3"/>
        <v>470657</v>
      </c>
      <c r="I34" s="61">
        <f t="shared" si="0"/>
        <v>1.5317824342542994</v>
      </c>
      <c r="J34" s="61">
        <v>34.573572562412814</v>
      </c>
      <c r="K34" s="61">
        <f t="shared" si="1"/>
        <v>1.4774951159255281</v>
      </c>
      <c r="L34" s="61">
        <f t="shared" si="4"/>
        <v>6.5482713043478258</v>
      </c>
      <c r="M34" s="155"/>
      <c r="N34" s="125"/>
      <c r="O34" s="125"/>
      <c r="P34" s="125"/>
    </row>
    <row r="35" spans="1:16" s="26" customFormat="1" ht="15" customHeight="1">
      <c r="A35" s="99" t="s">
        <v>363</v>
      </c>
      <c r="B35" s="63" t="s">
        <v>261</v>
      </c>
      <c r="C35" s="64">
        <f>113465+1</f>
        <v>113466</v>
      </c>
      <c r="D35" s="64">
        <v>41625</v>
      </c>
      <c r="E35" s="65">
        <f t="shared" si="2"/>
        <v>155091</v>
      </c>
      <c r="F35" s="64">
        <v>667592</v>
      </c>
      <c r="G35" s="64">
        <v>226599</v>
      </c>
      <c r="H35" s="65">
        <f t="shared" si="3"/>
        <v>894191</v>
      </c>
      <c r="I35" s="66">
        <f t="shared" si="0"/>
        <v>3.3052614888477718</v>
      </c>
      <c r="J35" s="66">
        <v>63.584035422175752</v>
      </c>
      <c r="K35" s="66">
        <f t="shared" si="1"/>
        <v>2.8070608430440083</v>
      </c>
      <c r="L35" s="66">
        <f t="shared" si="4"/>
        <v>5.765589234707365</v>
      </c>
      <c r="M35" s="155"/>
      <c r="N35" s="125"/>
      <c r="O35" s="125"/>
      <c r="P35" s="125"/>
    </row>
    <row r="36" spans="1:16" s="26" customFormat="1" ht="15" customHeight="1">
      <c r="A36" s="98" t="s">
        <v>364</v>
      </c>
      <c r="B36" s="58" t="s">
        <v>262</v>
      </c>
      <c r="C36" s="59">
        <v>34243</v>
      </c>
      <c r="D36" s="59">
        <v>4375</v>
      </c>
      <c r="E36" s="60">
        <f t="shared" si="2"/>
        <v>38618</v>
      </c>
      <c r="F36" s="59">
        <v>214803</v>
      </c>
      <c r="G36" s="59">
        <v>24202</v>
      </c>
      <c r="H36" s="60">
        <f t="shared" si="3"/>
        <v>239005</v>
      </c>
      <c r="I36" s="61">
        <f t="shared" si="0"/>
        <v>0.82301737803175712</v>
      </c>
      <c r="J36" s="61">
        <v>39.361940678829889</v>
      </c>
      <c r="K36" s="61">
        <f t="shared" si="1"/>
        <v>0.75028889442158697</v>
      </c>
      <c r="L36" s="61">
        <f t="shared" si="4"/>
        <v>6.188953337821741</v>
      </c>
      <c r="M36" s="155"/>
      <c r="N36" s="125"/>
      <c r="O36" s="125"/>
      <c r="P36" s="125"/>
    </row>
    <row r="37" spans="1:16" s="26" customFormat="1" ht="15" customHeight="1">
      <c r="A37" s="99" t="s">
        <v>365</v>
      </c>
      <c r="B37" s="63" t="s">
        <v>263</v>
      </c>
      <c r="C37" s="64">
        <v>35482</v>
      </c>
      <c r="D37" s="64">
        <v>9341</v>
      </c>
      <c r="E37" s="65">
        <f t="shared" si="2"/>
        <v>44823</v>
      </c>
      <c r="F37" s="64">
        <v>256606</v>
      </c>
      <c r="G37" s="64">
        <v>69258</v>
      </c>
      <c r="H37" s="65">
        <f t="shared" si="3"/>
        <v>325864</v>
      </c>
      <c r="I37" s="66">
        <f t="shared" si="0"/>
        <v>0.95525682157329339</v>
      </c>
      <c r="J37" s="66">
        <v>25.153339805498348</v>
      </c>
      <c r="K37" s="66">
        <f t="shared" si="1"/>
        <v>1.0229582656923328</v>
      </c>
      <c r="L37" s="66">
        <f t="shared" si="4"/>
        <v>7.2700176248800839</v>
      </c>
      <c r="M37" s="155"/>
      <c r="N37" s="125"/>
      <c r="O37" s="125"/>
      <c r="P37" s="125"/>
    </row>
    <row r="38" spans="1:16" s="26" customFormat="1" ht="15" customHeight="1">
      <c r="A38" s="98" t="s">
        <v>366</v>
      </c>
      <c r="B38" s="58" t="s">
        <v>264</v>
      </c>
      <c r="C38" s="59">
        <v>9233</v>
      </c>
      <c r="D38" s="59">
        <v>11857</v>
      </c>
      <c r="E38" s="60">
        <f t="shared" si="2"/>
        <v>21090</v>
      </c>
      <c r="F38" s="59">
        <v>75184</v>
      </c>
      <c r="G38" s="59">
        <v>79584</v>
      </c>
      <c r="H38" s="60">
        <f t="shared" si="3"/>
        <v>154768</v>
      </c>
      <c r="I38" s="61">
        <f t="shared" si="0"/>
        <v>0.44946492575197466</v>
      </c>
      <c r="J38" s="61">
        <v>26.210153482880756</v>
      </c>
      <c r="K38" s="61">
        <f t="shared" si="1"/>
        <v>0.48585055380364495</v>
      </c>
      <c r="L38" s="61">
        <f t="shared" si="4"/>
        <v>7.3384542437174014</v>
      </c>
      <c r="M38" s="155"/>
      <c r="N38" s="125"/>
      <c r="O38" s="125"/>
      <c r="P38" s="125"/>
    </row>
    <row r="39" spans="1:16" s="26" customFormat="1" ht="15" customHeight="1">
      <c r="A39" s="99" t="s">
        <v>367</v>
      </c>
      <c r="B39" s="63" t="s">
        <v>306</v>
      </c>
      <c r="C39" s="64">
        <v>39649</v>
      </c>
      <c r="D39" s="64">
        <v>5747</v>
      </c>
      <c r="E39" s="65">
        <f t="shared" si="2"/>
        <v>45396</v>
      </c>
      <c r="F39" s="64">
        <v>276361</v>
      </c>
      <c r="G39" s="64">
        <v>41866</v>
      </c>
      <c r="H39" s="65">
        <f t="shared" si="3"/>
        <v>318227</v>
      </c>
      <c r="I39" s="66">
        <f t="shared" si="0"/>
        <v>0.96746845753611388</v>
      </c>
      <c r="J39" s="66">
        <v>27.699235458145456</v>
      </c>
      <c r="K39" s="66">
        <f t="shared" si="1"/>
        <v>0.99898405474822005</v>
      </c>
      <c r="L39" s="66">
        <f t="shared" si="4"/>
        <v>7.0100229095074456</v>
      </c>
      <c r="M39" s="155"/>
      <c r="N39" s="125"/>
      <c r="O39" s="125"/>
      <c r="P39" s="125"/>
    </row>
    <row r="40" spans="1:16" s="26" customFormat="1" ht="15" customHeight="1">
      <c r="A40" s="98" t="s">
        <v>369</v>
      </c>
      <c r="B40" s="58" t="s">
        <v>307</v>
      </c>
      <c r="C40" s="59">
        <f>35590+1</f>
        <v>35591</v>
      </c>
      <c r="D40" s="59">
        <v>4762</v>
      </c>
      <c r="E40" s="60">
        <f t="shared" si="2"/>
        <v>40353</v>
      </c>
      <c r="F40" s="59">
        <v>218982</v>
      </c>
      <c r="G40" s="59">
        <v>33190</v>
      </c>
      <c r="H40" s="60">
        <f t="shared" si="3"/>
        <v>252172</v>
      </c>
      <c r="I40" s="61">
        <f t="shared" ref="I40:I71" si="5">+E40/$E$96*100</f>
        <v>0.85999327400993042</v>
      </c>
      <c r="J40" s="61">
        <v>32.415693330976971</v>
      </c>
      <c r="K40" s="61">
        <f t="shared" ref="K40:K71" si="6">+H40/$H$96*100</f>
        <v>0.79162298313458046</v>
      </c>
      <c r="L40" s="61">
        <f t="shared" si="4"/>
        <v>6.2491512403043146</v>
      </c>
      <c r="M40" s="155"/>
      <c r="N40" s="125"/>
      <c r="O40" s="125"/>
      <c r="P40" s="125"/>
    </row>
    <row r="41" spans="1:16" s="26" customFormat="1" ht="15" customHeight="1">
      <c r="A41" s="99" t="s">
        <v>370</v>
      </c>
      <c r="B41" s="63" t="s">
        <v>265</v>
      </c>
      <c r="C41" s="64">
        <v>3240</v>
      </c>
      <c r="D41" s="64">
        <v>481</v>
      </c>
      <c r="E41" s="65">
        <f t="shared" si="2"/>
        <v>3721</v>
      </c>
      <c r="F41" s="64">
        <v>21575</v>
      </c>
      <c r="G41" s="64">
        <v>3493</v>
      </c>
      <c r="H41" s="65">
        <f t="shared" si="3"/>
        <v>25068</v>
      </c>
      <c r="I41" s="66">
        <f t="shared" si="5"/>
        <v>7.9301042613707795E-2</v>
      </c>
      <c r="J41" s="66">
        <v>39.375661375661373</v>
      </c>
      <c r="K41" s="66">
        <f t="shared" si="6"/>
        <v>7.8693926927722604E-2</v>
      </c>
      <c r="L41" s="66">
        <f t="shared" si="4"/>
        <v>6.7368986831496906</v>
      </c>
      <c r="M41" s="155"/>
      <c r="N41" s="125"/>
      <c r="O41" s="125"/>
      <c r="P41" s="125"/>
    </row>
    <row r="42" spans="1:16" s="26" customFormat="1" ht="15" customHeight="1">
      <c r="A42" s="98" t="s">
        <v>371</v>
      </c>
      <c r="B42" s="58" t="s">
        <v>266</v>
      </c>
      <c r="C42" s="59">
        <v>10527</v>
      </c>
      <c r="D42" s="59">
        <v>1271</v>
      </c>
      <c r="E42" s="60">
        <f t="shared" si="2"/>
        <v>11798</v>
      </c>
      <c r="F42" s="59">
        <v>64554</v>
      </c>
      <c r="G42" s="59">
        <v>8417</v>
      </c>
      <c r="H42" s="60">
        <f t="shared" si="3"/>
        <v>72971</v>
      </c>
      <c r="I42" s="61">
        <f t="shared" si="5"/>
        <v>0.25143609265157879</v>
      </c>
      <c r="J42" s="61">
        <v>47.749716690950301</v>
      </c>
      <c r="K42" s="61">
        <f t="shared" si="6"/>
        <v>0.22907190608915137</v>
      </c>
      <c r="L42" s="61">
        <f t="shared" si="4"/>
        <v>6.1850313612476695</v>
      </c>
      <c r="M42" s="155"/>
      <c r="N42" s="125"/>
      <c r="O42" s="125"/>
      <c r="P42" s="125"/>
    </row>
    <row r="43" spans="1:16" s="26" customFormat="1" ht="15" customHeight="1">
      <c r="A43" s="99" t="s">
        <v>372</v>
      </c>
      <c r="B43" s="63" t="s">
        <v>308</v>
      </c>
      <c r="C43" s="64">
        <v>38956</v>
      </c>
      <c r="D43" s="64">
        <v>4949</v>
      </c>
      <c r="E43" s="65">
        <f t="shared" si="2"/>
        <v>43905</v>
      </c>
      <c r="F43" s="64">
        <v>244531</v>
      </c>
      <c r="G43" s="64">
        <v>33199</v>
      </c>
      <c r="H43" s="65">
        <f t="shared" si="3"/>
        <v>277730</v>
      </c>
      <c r="I43" s="66">
        <f t="shared" si="5"/>
        <v>0.9356926299260524</v>
      </c>
      <c r="J43" s="66">
        <v>51.538344152414041</v>
      </c>
      <c r="K43" s="66">
        <f t="shared" si="6"/>
        <v>0.87185512707979895</v>
      </c>
      <c r="L43" s="66">
        <f t="shared" si="4"/>
        <v>6.3257032228675554</v>
      </c>
      <c r="M43" s="155"/>
      <c r="N43" s="125"/>
      <c r="O43" s="125"/>
      <c r="P43" s="125"/>
    </row>
    <row r="44" spans="1:16" s="26" customFormat="1" ht="15" customHeight="1">
      <c r="A44" s="98" t="s">
        <v>374</v>
      </c>
      <c r="B44" s="58" t="s">
        <v>309</v>
      </c>
      <c r="C44" s="59">
        <v>4913</v>
      </c>
      <c r="D44" s="59">
        <v>460</v>
      </c>
      <c r="E44" s="60">
        <f t="shared" si="2"/>
        <v>5373</v>
      </c>
      <c r="F44" s="59">
        <v>27135</v>
      </c>
      <c r="G44" s="59">
        <v>2895</v>
      </c>
      <c r="H44" s="60">
        <f t="shared" si="3"/>
        <v>30030</v>
      </c>
      <c r="I44" s="61">
        <f t="shared" si="5"/>
        <v>0.1145080628764988</v>
      </c>
      <c r="J44" s="61">
        <v>55.483271375464682</v>
      </c>
      <c r="K44" s="61">
        <f t="shared" si="6"/>
        <v>9.4270728643669602E-2</v>
      </c>
      <c r="L44" s="61">
        <f t="shared" si="4"/>
        <v>5.5890563930764934</v>
      </c>
      <c r="M44" s="155"/>
      <c r="N44" s="125"/>
      <c r="O44" s="125"/>
      <c r="P44" s="125"/>
    </row>
    <row r="45" spans="1:16" s="26" customFormat="1" ht="15" customHeight="1">
      <c r="A45" s="99" t="s">
        <v>376</v>
      </c>
      <c r="B45" s="63" t="s">
        <v>310</v>
      </c>
      <c r="C45" s="64">
        <v>78436</v>
      </c>
      <c r="D45" s="64">
        <v>9495</v>
      </c>
      <c r="E45" s="65">
        <f t="shared" si="2"/>
        <v>87931</v>
      </c>
      <c r="F45" s="64">
        <v>765690</v>
      </c>
      <c r="G45" s="64">
        <v>80437</v>
      </c>
      <c r="H45" s="65">
        <f t="shared" si="3"/>
        <v>846127</v>
      </c>
      <c r="I45" s="66">
        <f t="shared" si="5"/>
        <v>1.8739639822805538</v>
      </c>
      <c r="J45" s="66">
        <v>5.8396967350403051</v>
      </c>
      <c r="K45" s="66">
        <f t="shared" si="6"/>
        <v>2.6561774497196882</v>
      </c>
      <c r="L45" s="66">
        <f t="shared" si="4"/>
        <v>9.6226245578919833</v>
      </c>
      <c r="M45" s="155"/>
      <c r="N45" s="125"/>
      <c r="O45" s="125"/>
      <c r="P45" s="125"/>
    </row>
    <row r="46" spans="1:16" s="26" customFormat="1" ht="15" customHeight="1">
      <c r="A46" s="98" t="s">
        <v>378</v>
      </c>
      <c r="B46" s="58" t="s">
        <v>267</v>
      </c>
      <c r="C46" s="59">
        <v>64417</v>
      </c>
      <c r="D46" s="59">
        <v>6991</v>
      </c>
      <c r="E46" s="60">
        <f t="shared" si="2"/>
        <v>71408</v>
      </c>
      <c r="F46" s="59">
        <v>444441</v>
      </c>
      <c r="G46" s="59">
        <v>49092</v>
      </c>
      <c r="H46" s="60">
        <f t="shared" si="3"/>
        <v>493533</v>
      </c>
      <c r="I46" s="61">
        <f t="shared" si="5"/>
        <v>1.5218298443858229</v>
      </c>
      <c r="J46" s="61">
        <v>22.636867966397212</v>
      </c>
      <c r="K46" s="61">
        <f t="shared" si="6"/>
        <v>1.5493078761137595</v>
      </c>
      <c r="L46" s="61">
        <f t="shared" si="4"/>
        <v>6.911452498319516</v>
      </c>
      <c r="M46" s="155"/>
      <c r="N46" s="125"/>
      <c r="O46" s="125"/>
      <c r="P46" s="125"/>
    </row>
    <row r="47" spans="1:16" s="26" customFormat="1" ht="15" customHeight="1">
      <c r="A47" s="99" t="s">
        <v>379</v>
      </c>
      <c r="B47" s="63" t="s">
        <v>268</v>
      </c>
      <c r="C47" s="64">
        <v>36700</v>
      </c>
      <c r="D47" s="64">
        <v>5378</v>
      </c>
      <c r="E47" s="65">
        <f t="shared" si="2"/>
        <v>42078</v>
      </c>
      <c r="F47" s="64">
        <v>318099</v>
      </c>
      <c r="G47" s="64">
        <v>53023</v>
      </c>
      <c r="H47" s="65">
        <f t="shared" si="3"/>
        <v>371122</v>
      </c>
      <c r="I47" s="66">
        <f t="shared" si="5"/>
        <v>0.89675605243203371</v>
      </c>
      <c r="J47" s="66">
        <v>13.770601248838213</v>
      </c>
      <c r="K47" s="66">
        <f t="shared" si="6"/>
        <v>1.1650330121776873</v>
      </c>
      <c r="L47" s="66">
        <f t="shared" si="4"/>
        <v>8.8198583582869912</v>
      </c>
      <c r="M47" s="155"/>
      <c r="N47" s="125"/>
      <c r="O47" s="125"/>
      <c r="P47" s="125"/>
    </row>
    <row r="48" spans="1:16" s="26" customFormat="1" ht="15" customHeight="1">
      <c r="A48" s="98" t="s">
        <v>380</v>
      </c>
      <c r="B48" s="58" t="s">
        <v>311</v>
      </c>
      <c r="C48" s="59">
        <v>76643</v>
      </c>
      <c r="D48" s="59">
        <v>51383</v>
      </c>
      <c r="E48" s="60">
        <f t="shared" si="2"/>
        <v>128026</v>
      </c>
      <c r="F48" s="59">
        <v>634882</v>
      </c>
      <c r="G48" s="59">
        <v>361924</v>
      </c>
      <c r="H48" s="60">
        <f t="shared" si="3"/>
        <v>996806</v>
      </c>
      <c r="I48" s="61">
        <f t="shared" si="5"/>
        <v>2.7284588233438742</v>
      </c>
      <c r="J48" s="61">
        <v>16.040684948498559</v>
      </c>
      <c r="K48" s="61">
        <f t="shared" si="6"/>
        <v>3.1291917394732511</v>
      </c>
      <c r="L48" s="61">
        <f t="shared" si="4"/>
        <v>7.7859653507881212</v>
      </c>
      <c r="M48" s="155"/>
      <c r="N48" s="125"/>
      <c r="O48" s="125"/>
      <c r="P48" s="125"/>
    </row>
    <row r="49" spans="1:16" s="26" customFormat="1" ht="15" customHeight="1">
      <c r="A49" s="99" t="s">
        <v>382</v>
      </c>
      <c r="B49" s="63" t="s">
        <v>312</v>
      </c>
      <c r="C49" s="64">
        <v>166452</v>
      </c>
      <c r="D49" s="64">
        <v>242603</v>
      </c>
      <c r="E49" s="65">
        <f t="shared" si="2"/>
        <v>409055</v>
      </c>
      <c r="F49" s="64">
        <v>1232993</v>
      </c>
      <c r="G49" s="64">
        <v>1463233</v>
      </c>
      <c r="H49" s="65">
        <f t="shared" si="3"/>
        <v>2696226</v>
      </c>
      <c r="I49" s="66">
        <f t="shared" si="5"/>
        <v>8.7176801898280694</v>
      </c>
      <c r="J49" s="66">
        <v>24.723873280894342</v>
      </c>
      <c r="K49" s="66">
        <f t="shared" si="6"/>
        <v>8.4640422779889022</v>
      </c>
      <c r="L49" s="66">
        <f t="shared" si="4"/>
        <v>6.5913532410067104</v>
      </c>
      <c r="M49" s="155"/>
      <c r="N49" s="125"/>
      <c r="O49" s="125"/>
      <c r="P49" s="125"/>
    </row>
    <row r="50" spans="1:16" s="26" customFormat="1" ht="15" customHeight="1">
      <c r="A50" s="98" t="s">
        <v>384</v>
      </c>
      <c r="B50" s="58" t="s">
        <v>269</v>
      </c>
      <c r="C50" s="59">
        <v>82829</v>
      </c>
      <c r="D50" s="59">
        <v>13794</v>
      </c>
      <c r="E50" s="60">
        <f t="shared" si="2"/>
        <v>96623</v>
      </c>
      <c r="F50" s="59">
        <v>669269</v>
      </c>
      <c r="G50" s="59">
        <v>102565</v>
      </c>
      <c r="H50" s="60">
        <f t="shared" si="3"/>
        <v>771834</v>
      </c>
      <c r="I50" s="61">
        <f t="shared" si="5"/>
        <v>2.0592057620167399</v>
      </c>
      <c r="J50" s="61">
        <v>14.854678648023306</v>
      </c>
      <c r="K50" s="61">
        <f t="shared" si="6"/>
        <v>2.4229554969017011</v>
      </c>
      <c r="L50" s="61">
        <f t="shared" si="4"/>
        <v>7.988098071887646</v>
      </c>
      <c r="M50" s="155"/>
      <c r="N50" s="125"/>
      <c r="O50" s="125"/>
      <c r="P50" s="125"/>
    </row>
    <row r="51" spans="1:16" s="26" customFormat="1" ht="15" customHeight="1">
      <c r="A51" s="99" t="s">
        <v>385</v>
      </c>
      <c r="B51" s="63" t="s">
        <v>270</v>
      </c>
      <c r="C51" s="64">
        <v>2486</v>
      </c>
      <c r="D51" s="64">
        <v>416</v>
      </c>
      <c r="E51" s="65">
        <f t="shared" si="2"/>
        <v>2902</v>
      </c>
      <c r="F51" s="64">
        <v>22006</v>
      </c>
      <c r="G51" s="64">
        <v>3357</v>
      </c>
      <c r="H51" s="65">
        <f t="shared" si="3"/>
        <v>25363</v>
      </c>
      <c r="I51" s="66">
        <f t="shared" si="5"/>
        <v>6.1846714771561423E-2</v>
      </c>
      <c r="J51" s="66">
        <v>15.937173924982151</v>
      </c>
      <c r="K51" s="66">
        <f t="shared" si="6"/>
        <v>7.9619996356623118E-2</v>
      </c>
      <c r="L51" s="66">
        <f t="shared" si="4"/>
        <v>8.7398345968297733</v>
      </c>
      <c r="M51" s="155"/>
      <c r="N51" s="125"/>
      <c r="O51" s="125"/>
      <c r="P51" s="125"/>
    </row>
    <row r="52" spans="1:16" s="27" customFormat="1" ht="15" customHeight="1">
      <c r="A52" s="98" t="s">
        <v>386</v>
      </c>
      <c r="B52" s="58" t="s">
        <v>271</v>
      </c>
      <c r="C52" s="59">
        <v>11943</v>
      </c>
      <c r="D52" s="59">
        <v>18769</v>
      </c>
      <c r="E52" s="60">
        <f t="shared" si="2"/>
        <v>30712</v>
      </c>
      <c r="F52" s="59">
        <v>52219</v>
      </c>
      <c r="G52" s="59">
        <v>88530</v>
      </c>
      <c r="H52" s="60">
        <f t="shared" si="3"/>
        <v>140749</v>
      </c>
      <c r="I52" s="61">
        <f t="shared" si="5"/>
        <v>0.65452663820268586</v>
      </c>
      <c r="J52" s="61">
        <v>70.062735257214555</v>
      </c>
      <c r="K52" s="61">
        <f t="shared" si="6"/>
        <v>0.44184185101125056</v>
      </c>
      <c r="L52" s="61">
        <f t="shared" si="4"/>
        <v>4.5828666319354001</v>
      </c>
      <c r="M52" s="155"/>
      <c r="N52" s="125"/>
      <c r="O52" s="125"/>
      <c r="P52" s="125"/>
    </row>
    <row r="53" spans="1:16" s="26" customFormat="1" ht="15" customHeight="1">
      <c r="A53" s="99" t="s">
        <v>387</v>
      </c>
      <c r="B53" s="63" t="s">
        <v>313</v>
      </c>
      <c r="C53" s="64">
        <v>81560</v>
      </c>
      <c r="D53" s="64">
        <v>34102</v>
      </c>
      <c r="E53" s="65">
        <f t="shared" si="2"/>
        <v>115662</v>
      </c>
      <c r="F53" s="64">
        <v>467507</v>
      </c>
      <c r="G53" s="64">
        <v>176072</v>
      </c>
      <c r="H53" s="65">
        <f t="shared" si="3"/>
        <v>643579</v>
      </c>
      <c r="I53" s="66">
        <f t="shared" si="5"/>
        <v>2.464960277018724</v>
      </c>
      <c r="J53" s="66">
        <v>38.706633156748111</v>
      </c>
      <c r="K53" s="66">
        <f t="shared" si="6"/>
        <v>2.0203350406181899</v>
      </c>
      <c r="L53" s="66">
        <f t="shared" si="4"/>
        <v>5.5643080700662271</v>
      </c>
      <c r="M53" s="155"/>
      <c r="N53" s="125"/>
      <c r="O53" s="125"/>
      <c r="P53" s="125"/>
    </row>
    <row r="54" spans="1:16" s="26" customFormat="1" ht="15" customHeight="1">
      <c r="A54" s="98" t="s">
        <v>389</v>
      </c>
      <c r="B54" s="58" t="s">
        <v>272</v>
      </c>
      <c r="C54" s="59">
        <v>22962</v>
      </c>
      <c r="D54" s="59">
        <v>11251</v>
      </c>
      <c r="E54" s="60">
        <f t="shared" si="2"/>
        <v>34213</v>
      </c>
      <c r="F54" s="59">
        <v>133303</v>
      </c>
      <c r="G54" s="59">
        <v>72533</v>
      </c>
      <c r="H54" s="60">
        <f t="shared" si="3"/>
        <v>205836</v>
      </c>
      <c r="I54" s="61">
        <f t="shared" si="5"/>
        <v>0.72913909458285009</v>
      </c>
      <c r="J54" s="61">
        <v>39.847426042394595</v>
      </c>
      <c r="K54" s="61">
        <f t="shared" si="6"/>
        <v>0.64616415921073511</v>
      </c>
      <c r="L54" s="61">
        <f t="shared" si="4"/>
        <v>6.0163095899219599</v>
      </c>
      <c r="M54" s="155"/>
      <c r="N54" s="125"/>
      <c r="O54" s="125"/>
      <c r="P54" s="125"/>
    </row>
    <row r="55" spans="1:16" s="26" customFormat="1" ht="15" customHeight="1">
      <c r="A55" s="99" t="s">
        <v>390</v>
      </c>
      <c r="B55" s="63" t="s">
        <v>273</v>
      </c>
      <c r="C55" s="64">
        <v>68322</v>
      </c>
      <c r="D55" s="64">
        <v>81913</v>
      </c>
      <c r="E55" s="65">
        <f t="shared" si="2"/>
        <v>150235</v>
      </c>
      <c r="F55" s="64">
        <v>459837</v>
      </c>
      <c r="G55" s="64">
        <v>512838</v>
      </c>
      <c r="H55" s="65">
        <f t="shared" si="3"/>
        <v>972675</v>
      </c>
      <c r="I55" s="66">
        <f t="shared" si="5"/>
        <v>3.2017716036201</v>
      </c>
      <c r="J55" s="66">
        <v>47.702282635270507</v>
      </c>
      <c r="K55" s="66">
        <f t="shared" si="6"/>
        <v>3.0534392601891889</v>
      </c>
      <c r="L55" s="66">
        <f t="shared" si="4"/>
        <v>6.4743568409491798</v>
      </c>
      <c r="M55" s="155"/>
      <c r="N55" s="125"/>
      <c r="O55" s="125"/>
      <c r="P55" s="125"/>
    </row>
    <row r="56" spans="1:16" s="26" customFormat="1" ht="15" customHeight="1">
      <c r="A56" s="98" t="s">
        <v>391</v>
      </c>
      <c r="B56" s="58" t="s">
        <v>274</v>
      </c>
      <c r="C56" s="59">
        <v>93856</v>
      </c>
      <c r="D56" s="59">
        <v>102580</v>
      </c>
      <c r="E56" s="60">
        <f t="shared" si="2"/>
        <v>196436</v>
      </c>
      <c r="F56" s="59">
        <v>759514</v>
      </c>
      <c r="G56" s="59">
        <v>676959</v>
      </c>
      <c r="H56" s="60">
        <f t="shared" si="3"/>
        <v>1436473</v>
      </c>
      <c r="I56" s="61">
        <f t="shared" si="5"/>
        <v>4.1863960244198619</v>
      </c>
      <c r="J56" s="61">
        <v>21.497031020527871</v>
      </c>
      <c r="K56" s="61">
        <f t="shared" si="6"/>
        <v>4.5094024770881793</v>
      </c>
      <c r="L56" s="61">
        <f t="shared" si="4"/>
        <v>7.3126769024007823</v>
      </c>
      <c r="M56" s="155"/>
      <c r="N56" s="125"/>
      <c r="O56" s="125"/>
      <c r="P56" s="125"/>
    </row>
    <row r="57" spans="1:16" s="26" customFormat="1" ht="15" customHeight="1">
      <c r="A57" s="99" t="s">
        <v>392</v>
      </c>
      <c r="B57" s="63" t="s">
        <v>275</v>
      </c>
      <c r="C57" s="64">
        <v>1394</v>
      </c>
      <c r="D57" s="64">
        <v>1691</v>
      </c>
      <c r="E57" s="65">
        <f t="shared" si="2"/>
        <v>3085</v>
      </c>
      <c r="F57" s="64">
        <v>10264</v>
      </c>
      <c r="G57" s="64">
        <v>12091</v>
      </c>
      <c r="H57" s="65">
        <f t="shared" si="3"/>
        <v>22355</v>
      </c>
      <c r="I57" s="66">
        <f t="shared" si="5"/>
        <v>6.5746766047645414E-2</v>
      </c>
      <c r="J57" s="66">
        <v>11.726916790207929</v>
      </c>
      <c r="K57" s="66">
        <f t="shared" si="6"/>
        <v>7.0177227400240905E-2</v>
      </c>
      <c r="L57" s="66">
        <f t="shared" si="4"/>
        <v>7.2463533225283632</v>
      </c>
      <c r="M57" s="155"/>
      <c r="N57" s="125"/>
      <c r="O57" s="125"/>
      <c r="P57" s="125"/>
    </row>
    <row r="58" spans="1:16" s="26" customFormat="1" ht="15" customHeight="1">
      <c r="A58" s="98" t="s">
        <v>393</v>
      </c>
      <c r="B58" s="58" t="s">
        <v>276</v>
      </c>
      <c r="C58" s="59">
        <v>963</v>
      </c>
      <c r="D58" s="59">
        <v>846</v>
      </c>
      <c r="E58" s="60">
        <f t="shared" si="2"/>
        <v>1809</v>
      </c>
      <c r="F58" s="59">
        <v>9036</v>
      </c>
      <c r="G58" s="59">
        <v>6891</v>
      </c>
      <c r="H58" s="60">
        <f t="shared" si="3"/>
        <v>15927</v>
      </c>
      <c r="I58" s="61">
        <f t="shared" si="5"/>
        <v>3.855296589309256E-2</v>
      </c>
      <c r="J58" s="61">
        <v>8.7636856893711848</v>
      </c>
      <c r="K58" s="61">
        <f t="shared" si="6"/>
        <v>4.9998331505418776E-2</v>
      </c>
      <c r="L58" s="61">
        <f t="shared" si="4"/>
        <v>8.8043117744610289</v>
      </c>
      <c r="M58" s="155"/>
      <c r="N58" s="125"/>
      <c r="O58" s="125"/>
      <c r="P58" s="125"/>
    </row>
    <row r="59" spans="1:16" s="26" customFormat="1" ht="15" customHeight="1">
      <c r="A59" s="99" t="s">
        <v>394</v>
      </c>
      <c r="B59" s="63" t="s">
        <v>314</v>
      </c>
      <c r="C59" s="64">
        <v>1822</v>
      </c>
      <c r="D59" s="64">
        <v>1507</v>
      </c>
      <c r="E59" s="65">
        <f t="shared" si="2"/>
        <v>3329</v>
      </c>
      <c r="F59" s="64">
        <v>11900</v>
      </c>
      <c r="G59" s="64">
        <v>8995</v>
      </c>
      <c r="H59" s="65">
        <f t="shared" si="3"/>
        <v>20895</v>
      </c>
      <c r="I59" s="66">
        <f t="shared" si="5"/>
        <v>7.0946834415757401E-2</v>
      </c>
      <c r="J59" s="66">
        <v>19.760194693417226</v>
      </c>
      <c r="K59" s="66">
        <f t="shared" si="6"/>
        <v>6.5593968531784105E-2</v>
      </c>
      <c r="L59" s="66">
        <f t="shared" si="4"/>
        <v>6.2766596575548217</v>
      </c>
      <c r="M59" s="155"/>
      <c r="N59" s="125"/>
      <c r="O59" s="125"/>
      <c r="P59" s="125"/>
    </row>
    <row r="60" spans="1:16" s="26" customFormat="1" ht="15" customHeight="1">
      <c r="A60" s="98" t="s">
        <v>396</v>
      </c>
      <c r="B60" s="58" t="s">
        <v>277</v>
      </c>
      <c r="C60" s="59">
        <v>4454</v>
      </c>
      <c r="D60" s="59">
        <v>5050</v>
      </c>
      <c r="E60" s="60">
        <f t="shared" si="2"/>
        <v>9504</v>
      </c>
      <c r="F60" s="59">
        <v>25825</v>
      </c>
      <c r="G60" s="59">
        <v>27613</v>
      </c>
      <c r="H60" s="60">
        <f t="shared" si="3"/>
        <v>53438</v>
      </c>
      <c r="I60" s="61">
        <f t="shared" si="5"/>
        <v>0.2025469252890833</v>
      </c>
      <c r="J60" s="61">
        <v>34.382461471673544</v>
      </c>
      <c r="K60" s="61">
        <f t="shared" si="6"/>
        <v>0.16775355302232489</v>
      </c>
      <c r="L60" s="61">
        <f t="shared" si="4"/>
        <v>5.6226851851851851</v>
      </c>
      <c r="M60" s="155"/>
      <c r="N60" s="125"/>
      <c r="O60" s="125"/>
      <c r="P60" s="125"/>
    </row>
    <row r="61" spans="1:16" s="26" customFormat="1" ht="15" customHeight="1">
      <c r="A61" s="99" t="s">
        <v>398</v>
      </c>
      <c r="B61" s="63" t="s">
        <v>278</v>
      </c>
      <c r="C61" s="64">
        <v>15974</v>
      </c>
      <c r="D61" s="64">
        <v>14832</v>
      </c>
      <c r="E61" s="65">
        <f t="shared" si="2"/>
        <v>30806</v>
      </c>
      <c r="F61" s="64">
        <v>98818</v>
      </c>
      <c r="G61" s="64">
        <v>77860</v>
      </c>
      <c r="H61" s="65">
        <f t="shared" si="3"/>
        <v>176678</v>
      </c>
      <c r="I61" s="66">
        <f t="shared" si="5"/>
        <v>0.65652994322974545</v>
      </c>
      <c r="J61" s="66">
        <v>16.79698149420399</v>
      </c>
      <c r="K61" s="66">
        <f t="shared" si="6"/>
        <v>0.55463082901452743</v>
      </c>
      <c r="L61" s="66">
        <f t="shared" si="4"/>
        <v>5.735181458157502</v>
      </c>
      <c r="M61" s="155"/>
      <c r="N61" s="125"/>
      <c r="O61" s="125"/>
      <c r="P61" s="125"/>
    </row>
    <row r="62" spans="1:16" s="26" customFormat="1" ht="15" customHeight="1">
      <c r="A62" s="98" t="s">
        <v>399</v>
      </c>
      <c r="B62" s="58" t="s">
        <v>315</v>
      </c>
      <c r="C62" s="59">
        <v>1409</v>
      </c>
      <c r="D62" s="59">
        <v>3268</v>
      </c>
      <c r="E62" s="60">
        <f t="shared" si="2"/>
        <v>4677</v>
      </c>
      <c r="F62" s="59">
        <v>8042</v>
      </c>
      <c r="G62" s="59">
        <v>15755</v>
      </c>
      <c r="H62" s="60">
        <f t="shared" si="3"/>
        <v>23797</v>
      </c>
      <c r="I62" s="61">
        <f t="shared" si="5"/>
        <v>9.9675080974015423E-2</v>
      </c>
      <c r="J62" s="61">
        <v>32.364542246211336</v>
      </c>
      <c r="K62" s="61">
        <f t="shared" si="6"/>
        <v>7.4703980337442744E-2</v>
      </c>
      <c r="L62" s="61">
        <f t="shared" si="4"/>
        <v>5.0880906564036774</v>
      </c>
      <c r="M62" s="155"/>
      <c r="N62" s="125"/>
      <c r="O62" s="125"/>
      <c r="P62" s="125"/>
    </row>
    <row r="63" spans="1:16" s="26" customFormat="1" ht="15" customHeight="1">
      <c r="A63" s="99" t="s">
        <v>401</v>
      </c>
      <c r="B63" s="63" t="s">
        <v>279</v>
      </c>
      <c r="C63" s="64">
        <v>11145</v>
      </c>
      <c r="D63" s="64">
        <v>17365</v>
      </c>
      <c r="E63" s="65">
        <f t="shared" si="2"/>
        <v>28510</v>
      </c>
      <c r="F63" s="64">
        <v>63405</v>
      </c>
      <c r="G63" s="64">
        <v>95684</v>
      </c>
      <c r="H63" s="65">
        <f t="shared" si="3"/>
        <v>159089</v>
      </c>
      <c r="I63" s="66">
        <f t="shared" si="5"/>
        <v>0.60759815235603587</v>
      </c>
      <c r="J63" s="66">
        <v>31.489192502678403</v>
      </c>
      <c r="K63" s="66">
        <f t="shared" si="6"/>
        <v>0.49941511652323528</v>
      </c>
      <c r="L63" s="66">
        <f t="shared" si="4"/>
        <v>5.5801122413188358</v>
      </c>
      <c r="M63" s="155"/>
      <c r="N63" s="125"/>
      <c r="O63" s="125"/>
      <c r="P63" s="125"/>
    </row>
    <row r="64" spans="1:16" s="26" customFormat="1" ht="15" customHeight="1">
      <c r="A64" s="98" t="s">
        <v>402</v>
      </c>
      <c r="B64" s="58" t="s">
        <v>280</v>
      </c>
      <c r="C64" s="59">
        <v>2370</v>
      </c>
      <c r="D64" s="59">
        <v>5763</v>
      </c>
      <c r="E64" s="60">
        <f t="shared" si="2"/>
        <v>8133</v>
      </c>
      <c r="F64" s="59">
        <v>14425</v>
      </c>
      <c r="G64" s="59">
        <v>31776</v>
      </c>
      <c r="H64" s="60">
        <f t="shared" si="3"/>
        <v>46201</v>
      </c>
      <c r="I64" s="61">
        <f t="shared" si="5"/>
        <v>0.17332850835186389</v>
      </c>
      <c r="J64" s="61">
        <v>27.377385801326287</v>
      </c>
      <c r="K64" s="61">
        <f t="shared" si="6"/>
        <v>0.14503502943943322</v>
      </c>
      <c r="L64" s="61">
        <f t="shared" si="4"/>
        <v>5.6806836345751872</v>
      </c>
      <c r="M64" s="155"/>
      <c r="N64" s="125"/>
      <c r="O64" s="125"/>
      <c r="P64" s="125"/>
    </row>
    <row r="65" spans="1:16" s="26" customFormat="1" ht="15" customHeight="1">
      <c r="A65" s="99" t="s">
        <v>403</v>
      </c>
      <c r="B65" s="63" t="s">
        <v>281</v>
      </c>
      <c r="C65" s="64">
        <v>3880</v>
      </c>
      <c r="D65" s="64">
        <v>7872</v>
      </c>
      <c r="E65" s="65">
        <f t="shared" si="2"/>
        <v>11752</v>
      </c>
      <c r="F65" s="64">
        <v>27653</v>
      </c>
      <c r="G65" s="64">
        <v>51346</v>
      </c>
      <c r="H65" s="65">
        <f t="shared" si="3"/>
        <v>78999</v>
      </c>
      <c r="I65" s="66">
        <f t="shared" si="5"/>
        <v>0.25045575189365604</v>
      </c>
      <c r="J65" s="66">
        <v>15.859435095342844</v>
      </c>
      <c r="K65" s="66">
        <f t="shared" si="6"/>
        <v>0.24799511462275242</v>
      </c>
      <c r="L65" s="66">
        <f t="shared" si="4"/>
        <v>6.7221749489448603</v>
      </c>
      <c r="M65" s="155"/>
      <c r="N65" s="125"/>
      <c r="O65" s="125"/>
      <c r="P65" s="125"/>
    </row>
    <row r="66" spans="1:16" s="26" customFormat="1" ht="15" customHeight="1">
      <c r="A66" s="98" t="s">
        <v>404</v>
      </c>
      <c r="B66" s="58" t="s">
        <v>282</v>
      </c>
      <c r="C66" s="59">
        <v>13621</v>
      </c>
      <c r="D66" s="59">
        <v>10420</v>
      </c>
      <c r="E66" s="60">
        <f t="shared" si="2"/>
        <v>24041</v>
      </c>
      <c r="F66" s="59">
        <v>129939</v>
      </c>
      <c r="G66" s="59">
        <v>77118</v>
      </c>
      <c r="H66" s="60">
        <f t="shared" si="3"/>
        <v>207057</v>
      </c>
      <c r="I66" s="61">
        <f t="shared" si="5"/>
        <v>0.51235591654827983</v>
      </c>
      <c r="J66" s="61">
        <v>13.580951304937294</v>
      </c>
      <c r="K66" s="61">
        <f t="shared" si="6"/>
        <v>0.64999714488086247</v>
      </c>
      <c r="L66" s="61">
        <f t="shared" si="4"/>
        <v>8.6126617029241714</v>
      </c>
      <c r="M66" s="155"/>
      <c r="N66" s="125"/>
      <c r="O66" s="125"/>
      <c r="P66" s="125"/>
    </row>
    <row r="67" spans="1:16" s="26" customFormat="1" ht="15" customHeight="1">
      <c r="A67" s="99" t="s">
        <v>405</v>
      </c>
      <c r="B67" s="63" t="s">
        <v>283</v>
      </c>
      <c r="C67" s="64">
        <v>4806</v>
      </c>
      <c r="D67" s="64">
        <v>11628</v>
      </c>
      <c r="E67" s="65">
        <f t="shared" si="2"/>
        <v>16434</v>
      </c>
      <c r="F67" s="64">
        <v>51775</v>
      </c>
      <c r="G67" s="64">
        <v>107493</v>
      </c>
      <c r="H67" s="65">
        <f t="shared" si="3"/>
        <v>159268</v>
      </c>
      <c r="I67" s="66">
        <f t="shared" si="5"/>
        <v>0.35023739164570655</v>
      </c>
      <c r="J67" s="66">
        <v>10.204347745096214</v>
      </c>
      <c r="K67" s="66">
        <f t="shared" si="6"/>
        <v>0.49997703661738169</v>
      </c>
      <c r="L67" s="66">
        <f t="shared" si="4"/>
        <v>9.6913715467932331</v>
      </c>
      <c r="M67" s="155"/>
      <c r="N67" s="125"/>
      <c r="O67" s="125"/>
      <c r="P67" s="125"/>
    </row>
    <row r="68" spans="1:16" s="26" customFormat="1" ht="15" customHeight="1">
      <c r="A68" s="98" t="s">
        <v>406</v>
      </c>
      <c r="B68" s="58" t="s">
        <v>316</v>
      </c>
      <c r="C68" s="59">
        <v>19791</v>
      </c>
      <c r="D68" s="59">
        <v>24817</v>
      </c>
      <c r="E68" s="60">
        <f t="shared" si="2"/>
        <v>44608</v>
      </c>
      <c r="F68" s="59">
        <v>129359</v>
      </c>
      <c r="G68" s="59">
        <v>152557</v>
      </c>
      <c r="H68" s="60">
        <f t="shared" si="3"/>
        <v>281916</v>
      </c>
      <c r="I68" s="61">
        <f t="shared" si="5"/>
        <v>0.95067479411778499</v>
      </c>
      <c r="J68" s="61">
        <v>22.808407941629127</v>
      </c>
      <c r="K68" s="61">
        <f t="shared" si="6"/>
        <v>0.88499589531497702</v>
      </c>
      <c r="L68" s="61">
        <f t="shared" si="4"/>
        <v>6.319852941176471</v>
      </c>
      <c r="M68" s="155"/>
      <c r="N68" s="125"/>
      <c r="O68" s="125"/>
      <c r="P68" s="125"/>
    </row>
    <row r="69" spans="1:16" s="26" customFormat="1" ht="15" customHeight="1">
      <c r="A69" s="99" t="s">
        <v>408</v>
      </c>
      <c r="B69" s="63" t="s">
        <v>284</v>
      </c>
      <c r="C69" s="64">
        <v>20485</v>
      </c>
      <c r="D69" s="64">
        <v>15912</v>
      </c>
      <c r="E69" s="65">
        <f t="shared" si="2"/>
        <v>36397</v>
      </c>
      <c r="F69" s="64">
        <v>152418</v>
      </c>
      <c r="G69" s="64">
        <v>113634</v>
      </c>
      <c r="H69" s="65">
        <f t="shared" si="3"/>
        <v>266052</v>
      </c>
      <c r="I69" s="66">
        <f t="shared" si="5"/>
        <v>0.77568396882857382</v>
      </c>
      <c r="J69" s="66">
        <v>18.881049955906001</v>
      </c>
      <c r="K69" s="66">
        <f t="shared" si="6"/>
        <v>0.83519533456895068</v>
      </c>
      <c r="L69" s="66">
        <f t="shared" si="4"/>
        <v>7.3097233288457844</v>
      </c>
      <c r="M69" s="155"/>
      <c r="N69" s="125"/>
      <c r="O69" s="125"/>
      <c r="P69" s="125"/>
    </row>
    <row r="70" spans="1:16" s="26" customFormat="1" ht="15" customHeight="1">
      <c r="A70" s="98" t="s">
        <v>409</v>
      </c>
      <c r="B70" s="58" t="s">
        <v>285</v>
      </c>
      <c r="C70" s="59">
        <v>2736</v>
      </c>
      <c r="D70" s="59">
        <v>2580</v>
      </c>
      <c r="E70" s="60">
        <f t="shared" si="2"/>
        <v>5316</v>
      </c>
      <c r="F70" s="59">
        <v>16610</v>
      </c>
      <c r="G70" s="59">
        <v>16728</v>
      </c>
      <c r="H70" s="60">
        <f t="shared" si="3"/>
        <v>33338</v>
      </c>
      <c r="I70" s="61">
        <f t="shared" si="5"/>
        <v>0.11329329280689887</v>
      </c>
      <c r="J70" s="61">
        <v>28.993727842923374</v>
      </c>
      <c r="K70" s="61">
        <f t="shared" si="6"/>
        <v>0.10465526312096762</v>
      </c>
      <c r="L70" s="61">
        <f t="shared" si="4"/>
        <v>6.2712565838976673</v>
      </c>
      <c r="M70" s="155"/>
      <c r="N70" s="125"/>
      <c r="O70" s="125"/>
      <c r="P70" s="125"/>
    </row>
    <row r="71" spans="1:16" s="26" customFormat="1" ht="15" customHeight="1">
      <c r="A71" s="99" t="s">
        <v>411</v>
      </c>
      <c r="B71" s="63" t="s">
        <v>317</v>
      </c>
      <c r="C71" s="64">
        <v>5374</v>
      </c>
      <c r="D71" s="64">
        <v>8452</v>
      </c>
      <c r="E71" s="65">
        <f t="shared" si="2"/>
        <v>13826</v>
      </c>
      <c r="F71" s="64">
        <v>34788</v>
      </c>
      <c r="G71" s="64">
        <v>46861</v>
      </c>
      <c r="H71" s="65">
        <f t="shared" si="3"/>
        <v>81649</v>
      </c>
      <c r="I71" s="66">
        <f t="shared" si="5"/>
        <v>0.29465633302260791</v>
      </c>
      <c r="J71" s="66">
        <v>21.74856855219279</v>
      </c>
      <c r="K71" s="66">
        <f t="shared" si="6"/>
        <v>0.25631404339084179</v>
      </c>
      <c r="L71" s="66">
        <f t="shared" si="4"/>
        <v>5.9054679589179804</v>
      </c>
      <c r="M71" s="155"/>
      <c r="N71" s="125"/>
      <c r="O71" s="125"/>
      <c r="P71" s="125"/>
    </row>
    <row r="72" spans="1:16" s="26" customFormat="1" ht="15" customHeight="1">
      <c r="A72" s="98" t="s">
        <v>413</v>
      </c>
      <c r="B72" s="58" t="s">
        <v>286</v>
      </c>
      <c r="C72" s="59">
        <v>2445</v>
      </c>
      <c r="D72" s="59">
        <v>2885</v>
      </c>
      <c r="E72" s="60">
        <f t="shared" si="2"/>
        <v>5330</v>
      </c>
      <c r="F72" s="59">
        <v>20546</v>
      </c>
      <c r="G72" s="59">
        <v>21362</v>
      </c>
      <c r="H72" s="60">
        <f t="shared" si="3"/>
        <v>41908</v>
      </c>
      <c r="I72" s="61">
        <f t="shared" ref="I72:I96" si="7">+E72/$E$96*100</f>
        <v>0.11359165738539709</v>
      </c>
      <c r="J72" s="61">
        <v>13.249477975539426</v>
      </c>
      <c r="K72" s="61">
        <f t="shared" ref="K72:K96" si="8">+H72/$H$96*100</f>
        <v>0.13155836483512839</v>
      </c>
      <c r="L72" s="61">
        <f t="shared" si="4"/>
        <v>7.8626641651031894</v>
      </c>
      <c r="M72" s="155"/>
      <c r="N72" s="125"/>
      <c r="O72" s="125"/>
      <c r="P72" s="125"/>
    </row>
    <row r="73" spans="1:16" s="26" customFormat="1" ht="15" customHeight="1">
      <c r="A73" s="99" t="s">
        <v>414</v>
      </c>
      <c r="B73" s="63" t="s">
        <v>287</v>
      </c>
      <c r="C73" s="64">
        <v>1297</v>
      </c>
      <c r="D73" s="64">
        <v>1538</v>
      </c>
      <c r="E73" s="65">
        <f t="shared" ref="E73:E94" si="9">+D73+C73</f>
        <v>2835</v>
      </c>
      <c r="F73" s="64">
        <v>10009</v>
      </c>
      <c r="G73" s="64">
        <v>12655</v>
      </c>
      <c r="H73" s="65">
        <f t="shared" ref="H73:H95" si="10">+G73+F73</f>
        <v>22664</v>
      </c>
      <c r="I73" s="66">
        <f t="shared" si="7"/>
        <v>6.0418827145891328E-2</v>
      </c>
      <c r="J73" s="66">
        <v>19.833496571988245</v>
      </c>
      <c r="K73" s="66">
        <f t="shared" si="8"/>
        <v>7.1147245886784144E-2</v>
      </c>
      <c r="L73" s="66">
        <f t="shared" ref="L73:L96" si="11">+H73/E73</f>
        <v>7.9943562610229275</v>
      </c>
      <c r="M73" s="155"/>
      <c r="N73" s="125"/>
      <c r="O73" s="125"/>
      <c r="P73" s="125"/>
    </row>
    <row r="74" spans="1:16" s="26" customFormat="1" ht="15" customHeight="1">
      <c r="A74" s="98" t="s">
        <v>415</v>
      </c>
      <c r="B74" s="58" t="s">
        <v>288</v>
      </c>
      <c r="C74" s="59">
        <v>3133</v>
      </c>
      <c r="D74" s="59">
        <v>1339</v>
      </c>
      <c r="E74" s="60">
        <f t="shared" si="9"/>
        <v>4472</v>
      </c>
      <c r="F74" s="59">
        <v>23286</v>
      </c>
      <c r="G74" s="59">
        <v>8705</v>
      </c>
      <c r="H74" s="60">
        <f t="shared" si="10"/>
        <v>31991</v>
      </c>
      <c r="I74" s="61">
        <f t="shared" si="7"/>
        <v>9.5306171074577076E-2</v>
      </c>
      <c r="J74" s="61">
        <v>15.828967860682431</v>
      </c>
      <c r="K74" s="61">
        <f t="shared" si="8"/>
        <v>0.10042673593205576</v>
      </c>
      <c r="L74" s="61">
        <f t="shared" si="11"/>
        <v>7.1536225402504474</v>
      </c>
      <c r="M74" s="155"/>
      <c r="N74" s="125"/>
      <c r="O74" s="125"/>
      <c r="P74" s="125"/>
    </row>
    <row r="75" spans="1:16" s="26" customFormat="1" ht="15" customHeight="1">
      <c r="A75" s="99" t="s">
        <v>416</v>
      </c>
      <c r="B75" s="63" t="s">
        <v>289</v>
      </c>
      <c r="C75" s="64">
        <v>11240</v>
      </c>
      <c r="D75" s="64">
        <v>10733</v>
      </c>
      <c r="E75" s="65">
        <f t="shared" si="9"/>
        <v>21973</v>
      </c>
      <c r="F75" s="64">
        <v>70986</v>
      </c>
      <c r="G75" s="64">
        <v>61128</v>
      </c>
      <c r="H75" s="65">
        <f t="shared" si="10"/>
        <v>132114</v>
      </c>
      <c r="I75" s="66">
        <f t="shared" si="7"/>
        <v>0.46828320595297013</v>
      </c>
      <c r="J75" s="66">
        <v>20.047260186486142</v>
      </c>
      <c r="K75" s="66">
        <f t="shared" si="8"/>
        <v>0.41473470010089136</v>
      </c>
      <c r="L75" s="66">
        <f t="shared" si="11"/>
        <v>6.0125608701588309</v>
      </c>
      <c r="M75" s="155"/>
      <c r="N75" s="125"/>
      <c r="O75" s="125"/>
      <c r="P75" s="125"/>
    </row>
    <row r="76" spans="1:16" s="26" customFormat="1" ht="15" customHeight="1">
      <c r="A76" s="98" t="s">
        <v>417</v>
      </c>
      <c r="B76" s="58" t="s">
        <v>290</v>
      </c>
      <c r="C76" s="59">
        <v>4181</v>
      </c>
      <c r="D76" s="59">
        <v>5287</v>
      </c>
      <c r="E76" s="60">
        <f t="shared" si="9"/>
        <v>9468</v>
      </c>
      <c r="F76" s="59">
        <v>32199</v>
      </c>
      <c r="G76" s="59">
        <v>35287</v>
      </c>
      <c r="H76" s="60">
        <f t="shared" si="10"/>
        <v>67486</v>
      </c>
      <c r="I76" s="61">
        <f t="shared" si="7"/>
        <v>0.20177970208723073</v>
      </c>
      <c r="J76" s="61">
        <v>15.166757440809919</v>
      </c>
      <c r="K76" s="61">
        <f t="shared" si="8"/>
        <v>0.21185329314840784</v>
      </c>
      <c r="L76" s="61">
        <f t="shared" si="11"/>
        <v>7.1277989015631604</v>
      </c>
      <c r="M76" s="155"/>
      <c r="N76" s="125"/>
      <c r="O76" s="125"/>
      <c r="P76" s="125"/>
    </row>
    <row r="77" spans="1:16" s="26" customFormat="1" ht="15" customHeight="1">
      <c r="A77" s="99" t="s">
        <v>418</v>
      </c>
      <c r="B77" s="63" t="s">
        <v>318</v>
      </c>
      <c r="C77" s="64">
        <v>53809</v>
      </c>
      <c r="D77" s="64">
        <v>22729</v>
      </c>
      <c r="E77" s="65">
        <f t="shared" si="9"/>
        <v>76538</v>
      </c>
      <c r="F77" s="64">
        <v>356265</v>
      </c>
      <c r="G77" s="64">
        <v>125525</v>
      </c>
      <c r="H77" s="65">
        <f t="shared" si="10"/>
        <v>481790</v>
      </c>
      <c r="I77" s="66">
        <f t="shared" si="7"/>
        <v>1.6311591506498166</v>
      </c>
      <c r="J77" s="66">
        <v>29.910859090145259</v>
      </c>
      <c r="K77" s="66">
        <f t="shared" si="8"/>
        <v>1.5124440344067127</v>
      </c>
      <c r="L77" s="66">
        <f t="shared" si="11"/>
        <v>6.2947816770754397</v>
      </c>
      <c r="M77" s="155"/>
      <c r="N77" s="125"/>
      <c r="O77" s="125"/>
      <c r="P77" s="125"/>
    </row>
    <row r="78" spans="1:16" s="26" customFormat="1" ht="15" customHeight="1">
      <c r="A78" s="98" t="s">
        <v>420</v>
      </c>
      <c r="B78" s="58" t="s">
        <v>291</v>
      </c>
      <c r="C78" s="59">
        <v>114647</v>
      </c>
      <c r="D78" s="59">
        <v>88673</v>
      </c>
      <c r="E78" s="60">
        <f t="shared" si="9"/>
        <v>203320</v>
      </c>
      <c r="F78" s="59">
        <v>715808</v>
      </c>
      <c r="G78" s="59">
        <v>561410</v>
      </c>
      <c r="H78" s="60">
        <f t="shared" si="10"/>
        <v>1277218</v>
      </c>
      <c r="I78" s="61">
        <f t="shared" si="7"/>
        <v>4.3331061500185628</v>
      </c>
      <c r="J78" s="61">
        <v>38.303940980431683</v>
      </c>
      <c r="K78" s="61">
        <f t="shared" si="8"/>
        <v>4.0094662503100373</v>
      </c>
      <c r="L78" s="61">
        <f t="shared" si="11"/>
        <v>6.2818119220932518</v>
      </c>
      <c r="M78" s="155"/>
      <c r="N78" s="125"/>
      <c r="O78" s="125"/>
      <c r="P78" s="125"/>
    </row>
    <row r="79" spans="1:16" s="26" customFormat="1" ht="15" customHeight="1">
      <c r="A79" s="99" t="s">
        <v>421</v>
      </c>
      <c r="B79" s="63" t="s">
        <v>319</v>
      </c>
      <c r="C79" s="64">
        <v>74855</v>
      </c>
      <c r="D79" s="64">
        <v>136909</v>
      </c>
      <c r="E79" s="65">
        <f t="shared" si="9"/>
        <v>211764</v>
      </c>
      <c r="F79" s="64">
        <v>462837</v>
      </c>
      <c r="G79" s="64">
        <v>781997</v>
      </c>
      <c r="H79" s="65">
        <f t="shared" si="10"/>
        <v>1244834</v>
      </c>
      <c r="I79" s="66">
        <f t="shared" si="7"/>
        <v>4.5130626143642081</v>
      </c>
      <c r="J79" s="66">
        <v>45.332893770698156</v>
      </c>
      <c r="K79" s="66">
        <f t="shared" si="8"/>
        <v>3.9078058015455817</v>
      </c>
      <c r="L79" s="66">
        <f t="shared" si="11"/>
        <v>5.8784023724523529</v>
      </c>
      <c r="M79" s="155"/>
      <c r="N79" s="125"/>
      <c r="O79" s="125"/>
      <c r="P79" s="125"/>
    </row>
    <row r="80" spans="1:16" s="26" customFormat="1" ht="15" customHeight="1">
      <c r="A80" s="98" t="s">
        <v>422</v>
      </c>
      <c r="B80" s="58" t="s">
        <v>292</v>
      </c>
      <c r="C80" s="59">
        <v>64056</v>
      </c>
      <c r="D80" s="59">
        <v>49070</v>
      </c>
      <c r="E80" s="60">
        <f t="shared" si="9"/>
        <v>113126</v>
      </c>
      <c r="F80" s="59">
        <v>422128</v>
      </c>
      <c r="G80" s="59">
        <v>322759</v>
      </c>
      <c r="H80" s="60">
        <f t="shared" si="10"/>
        <v>744887</v>
      </c>
      <c r="I80" s="61">
        <f t="shared" si="7"/>
        <v>2.410913664799331</v>
      </c>
      <c r="J80" s="61">
        <v>36.688601256401192</v>
      </c>
      <c r="K80" s="61">
        <f t="shared" si="8"/>
        <v>2.3383629785946427</v>
      </c>
      <c r="L80" s="61">
        <f t="shared" si="11"/>
        <v>6.5845782578717538</v>
      </c>
      <c r="M80" s="155"/>
      <c r="N80" s="125"/>
      <c r="O80" s="125"/>
      <c r="P80" s="125"/>
    </row>
    <row r="81" spans="1:16" s="26" customFormat="1" ht="15" customHeight="1">
      <c r="A81" s="99" t="s">
        <v>423</v>
      </c>
      <c r="B81" s="63" t="s">
        <v>293</v>
      </c>
      <c r="C81" s="64">
        <v>50306</v>
      </c>
      <c r="D81" s="64">
        <v>100133</v>
      </c>
      <c r="E81" s="65">
        <f t="shared" si="9"/>
        <v>150439</v>
      </c>
      <c r="F81" s="64">
        <v>339832</v>
      </c>
      <c r="G81" s="64">
        <v>640580</v>
      </c>
      <c r="H81" s="65">
        <f t="shared" si="10"/>
        <v>980412</v>
      </c>
      <c r="I81" s="66">
        <f t="shared" si="7"/>
        <v>3.2061192017639315</v>
      </c>
      <c r="J81" s="66">
        <v>21.426577450385551</v>
      </c>
      <c r="K81" s="66">
        <f t="shared" si="8"/>
        <v>3.0777273929736069</v>
      </c>
      <c r="L81" s="66">
        <f t="shared" si="11"/>
        <v>6.5170068931593539</v>
      </c>
      <c r="M81" s="155"/>
      <c r="N81" s="125"/>
      <c r="O81" s="125"/>
      <c r="P81" s="125"/>
    </row>
    <row r="82" spans="1:16" s="26" customFormat="1" ht="15" customHeight="1">
      <c r="A82" s="98" t="s">
        <v>424</v>
      </c>
      <c r="B82" s="58" t="s">
        <v>294</v>
      </c>
      <c r="C82" s="59">
        <v>111777</v>
      </c>
      <c r="D82" s="59">
        <v>243877</v>
      </c>
      <c r="E82" s="60">
        <f t="shared" si="9"/>
        <v>355654</v>
      </c>
      <c r="F82" s="59">
        <v>938609</v>
      </c>
      <c r="G82" s="59">
        <v>2075067</v>
      </c>
      <c r="H82" s="60">
        <f t="shared" si="10"/>
        <v>3013676</v>
      </c>
      <c r="I82" s="61">
        <f t="shared" si="7"/>
        <v>7.5796111286577901</v>
      </c>
      <c r="J82" s="61">
        <v>39.105675949372653</v>
      </c>
      <c r="K82" s="61">
        <f t="shared" si="8"/>
        <v>9.4605871600379512</v>
      </c>
      <c r="L82" s="61">
        <f t="shared" si="11"/>
        <v>8.4736176171222599</v>
      </c>
      <c r="M82" s="155"/>
      <c r="N82" s="125"/>
      <c r="O82" s="125"/>
      <c r="P82" s="125"/>
    </row>
    <row r="83" spans="1:16" s="26" customFormat="1" ht="15" customHeight="1">
      <c r="A83" s="99" t="s">
        <v>425</v>
      </c>
      <c r="B83" s="63" t="s">
        <v>295</v>
      </c>
      <c r="C83" s="64">
        <v>7759</v>
      </c>
      <c r="D83" s="64">
        <v>29975</v>
      </c>
      <c r="E83" s="65">
        <f t="shared" si="9"/>
        <v>37734</v>
      </c>
      <c r="F83" s="64">
        <v>65882</v>
      </c>
      <c r="G83" s="64">
        <v>258811</v>
      </c>
      <c r="H83" s="65">
        <f t="shared" si="10"/>
        <v>324693</v>
      </c>
      <c r="I83" s="66">
        <f t="shared" si="7"/>
        <v>0.80417778607515467</v>
      </c>
      <c r="J83" s="66">
        <v>70.534796343720203</v>
      </c>
      <c r="K83" s="66">
        <f t="shared" si="8"/>
        <v>1.0192822409423583</v>
      </c>
      <c r="L83" s="66">
        <f t="shared" si="11"/>
        <v>8.6047861345205909</v>
      </c>
      <c r="M83" s="155"/>
      <c r="N83" s="125"/>
      <c r="O83" s="125"/>
      <c r="P83" s="125"/>
    </row>
    <row r="84" spans="1:16" s="26" customFormat="1" ht="15" customHeight="1">
      <c r="A84" s="98" t="s">
        <v>426</v>
      </c>
      <c r="B84" s="58" t="s">
        <v>296</v>
      </c>
      <c r="C84" s="59">
        <v>3058</v>
      </c>
      <c r="D84" s="59">
        <v>18479</v>
      </c>
      <c r="E84" s="60">
        <f t="shared" si="9"/>
        <v>21537</v>
      </c>
      <c r="F84" s="59">
        <v>20663</v>
      </c>
      <c r="G84" s="59">
        <v>126475</v>
      </c>
      <c r="H84" s="60">
        <f t="shared" si="10"/>
        <v>147138</v>
      </c>
      <c r="I84" s="61">
        <f t="shared" si="7"/>
        <v>0.45899128050831095</v>
      </c>
      <c r="J84" s="61">
        <v>27.211047657552939</v>
      </c>
      <c r="K84" s="61">
        <f t="shared" si="8"/>
        <v>0.46189831738835363</v>
      </c>
      <c r="L84" s="61">
        <f t="shared" si="11"/>
        <v>6.8318707340855269</v>
      </c>
      <c r="M84" s="155"/>
      <c r="N84" s="125"/>
      <c r="O84" s="125"/>
      <c r="P84" s="125"/>
    </row>
    <row r="85" spans="1:16" s="26" customFormat="1" ht="15" customHeight="1">
      <c r="A85" s="99" t="s">
        <v>427</v>
      </c>
      <c r="B85" s="63" t="s">
        <v>320</v>
      </c>
      <c r="C85" s="64">
        <v>1736</v>
      </c>
      <c r="D85" s="64">
        <v>1698</v>
      </c>
      <c r="E85" s="65">
        <f t="shared" si="9"/>
        <v>3434</v>
      </c>
      <c r="F85" s="64">
        <v>11107</v>
      </c>
      <c r="G85" s="64">
        <v>10061</v>
      </c>
      <c r="H85" s="65">
        <f t="shared" si="10"/>
        <v>21168</v>
      </c>
      <c r="I85" s="66">
        <f t="shared" si="7"/>
        <v>7.3184568754494111E-2</v>
      </c>
      <c r="J85" s="66">
        <v>24.019024970273485</v>
      </c>
      <c r="K85" s="66">
        <f t="shared" si="8"/>
        <v>6.6450975155817466E-2</v>
      </c>
      <c r="L85" s="66">
        <f t="shared" si="11"/>
        <v>6.1642399534071055</v>
      </c>
      <c r="M85" s="155"/>
      <c r="N85" s="125"/>
      <c r="O85" s="125"/>
      <c r="P85" s="125"/>
    </row>
    <row r="86" spans="1:16" s="26" customFormat="1" ht="15" customHeight="1">
      <c r="A86" s="98" t="s">
        <v>429</v>
      </c>
      <c r="B86" s="58" t="s">
        <v>297</v>
      </c>
      <c r="C86" s="59">
        <v>1111</v>
      </c>
      <c r="D86" s="59">
        <v>1167</v>
      </c>
      <c r="E86" s="60">
        <f t="shared" si="9"/>
        <v>2278</v>
      </c>
      <c r="F86" s="59">
        <v>7984</v>
      </c>
      <c r="G86" s="59">
        <v>7290</v>
      </c>
      <c r="H86" s="60">
        <f t="shared" si="10"/>
        <v>15274</v>
      </c>
      <c r="I86" s="61">
        <f t="shared" si="7"/>
        <v>4.854817927278323E-2</v>
      </c>
      <c r="J86" s="61">
        <v>38.369546909213412</v>
      </c>
      <c r="K86" s="61">
        <f t="shared" si="8"/>
        <v>4.7948421888225429E-2</v>
      </c>
      <c r="L86" s="61">
        <f t="shared" si="11"/>
        <v>6.7050043898156275</v>
      </c>
      <c r="M86" s="155"/>
      <c r="N86" s="125"/>
      <c r="O86" s="125"/>
      <c r="P86" s="125"/>
    </row>
    <row r="87" spans="1:16" s="26" customFormat="1" ht="15" customHeight="1">
      <c r="A87" s="99" t="s">
        <v>430</v>
      </c>
      <c r="B87" s="63" t="s">
        <v>298</v>
      </c>
      <c r="C87" s="64">
        <v>296</v>
      </c>
      <c r="D87" s="64">
        <v>181</v>
      </c>
      <c r="E87" s="65">
        <f t="shared" si="9"/>
        <v>477</v>
      </c>
      <c r="F87" s="64">
        <v>3530</v>
      </c>
      <c r="G87" s="64">
        <v>1456</v>
      </c>
      <c r="H87" s="65">
        <f t="shared" si="10"/>
        <v>4986</v>
      </c>
      <c r="I87" s="66">
        <f t="shared" si="7"/>
        <v>1.0165707424546795E-2</v>
      </c>
      <c r="J87" s="66">
        <v>9.8880597014925371</v>
      </c>
      <c r="K87" s="66">
        <f t="shared" si="8"/>
        <v>1.5652142957620269E-2</v>
      </c>
      <c r="L87" s="66">
        <f t="shared" si="11"/>
        <v>10.452830188679245</v>
      </c>
      <c r="M87" s="155"/>
      <c r="N87" s="125"/>
      <c r="O87" s="125"/>
      <c r="P87" s="125"/>
    </row>
    <row r="88" spans="1:16" s="26" customFormat="1" ht="15" customHeight="1">
      <c r="A88" s="98" t="s">
        <v>431</v>
      </c>
      <c r="B88" s="58" t="s">
        <v>321</v>
      </c>
      <c r="C88" s="59">
        <v>6247</v>
      </c>
      <c r="D88" s="59">
        <v>7073</v>
      </c>
      <c r="E88" s="60">
        <f t="shared" si="9"/>
        <v>13320</v>
      </c>
      <c r="F88" s="59">
        <v>50794</v>
      </c>
      <c r="G88" s="59">
        <v>48311</v>
      </c>
      <c r="H88" s="60">
        <f t="shared" si="10"/>
        <v>99105</v>
      </c>
      <c r="I88" s="61">
        <f t="shared" si="7"/>
        <v>0.28387258468545767</v>
      </c>
      <c r="J88" s="61">
        <v>18.066161212006129</v>
      </c>
      <c r="K88" s="61">
        <f t="shared" si="8"/>
        <v>0.31111223983452801</v>
      </c>
      <c r="L88" s="61">
        <f t="shared" si="11"/>
        <v>7.4403153153153152</v>
      </c>
      <c r="M88" s="155"/>
      <c r="N88" s="125"/>
      <c r="O88" s="125"/>
      <c r="P88" s="125"/>
    </row>
    <row r="89" spans="1:16" s="26" customFormat="1" ht="15" customHeight="1">
      <c r="A89" s="99" t="s">
        <v>432</v>
      </c>
      <c r="B89" s="63" t="s">
        <v>299</v>
      </c>
      <c r="C89" s="64">
        <v>6231</v>
      </c>
      <c r="D89" s="64">
        <v>7014</v>
      </c>
      <c r="E89" s="65">
        <f t="shared" si="9"/>
        <v>13245</v>
      </c>
      <c r="F89" s="64">
        <v>46692</v>
      </c>
      <c r="G89" s="64">
        <v>57579</v>
      </c>
      <c r="H89" s="65">
        <f t="shared" si="10"/>
        <v>104271</v>
      </c>
      <c r="I89" s="66">
        <f t="shared" si="7"/>
        <v>0.28227420301493145</v>
      </c>
      <c r="J89" s="66">
        <v>22.206015491399256</v>
      </c>
      <c r="K89" s="66">
        <f t="shared" si="8"/>
        <v>0.32732944210469778</v>
      </c>
      <c r="L89" s="66">
        <f t="shared" si="11"/>
        <v>7.8724801812004532</v>
      </c>
      <c r="M89" s="155"/>
      <c r="N89" s="125"/>
      <c r="O89" s="125"/>
      <c r="P89" s="125"/>
    </row>
    <row r="90" spans="1:16" s="26" customFormat="1" ht="15" customHeight="1">
      <c r="A90" s="98" t="s">
        <v>433</v>
      </c>
      <c r="B90" s="58" t="s">
        <v>322</v>
      </c>
      <c r="C90" s="59">
        <v>34939</v>
      </c>
      <c r="D90" s="59">
        <v>7499</v>
      </c>
      <c r="E90" s="60">
        <f t="shared" si="9"/>
        <v>42438</v>
      </c>
      <c r="F90" s="59">
        <v>284411</v>
      </c>
      <c r="G90" s="59">
        <v>60288</v>
      </c>
      <c r="H90" s="60">
        <f t="shared" si="10"/>
        <v>344699</v>
      </c>
      <c r="I90" s="61">
        <f t="shared" si="7"/>
        <v>0.90442828445055945</v>
      </c>
      <c r="J90" s="61">
        <v>19.478856366498828</v>
      </c>
      <c r="K90" s="61">
        <f t="shared" si="8"/>
        <v>1.0820854443138286</v>
      </c>
      <c r="L90" s="61">
        <f t="shared" si="11"/>
        <v>8.1224138743578873</v>
      </c>
      <c r="M90" s="155"/>
      <c r="N90" s="125"/>
      <c r="O90" s="125"/>
      <c r="P90" s="125"/>
    </row>
    <row r="91" spans="1:16" s="26" customFormat="1" ht="15" customHeight="1">
      <c r="A91" s="99" t="s">
        <v>435</v>
      </c>
      <c r="B91" s="63" t="s">
        <v>323</v>
      </c>
      <c r="C91" s="64">
        <v>9612</v>
      </c>
      <c r="D91" s="64">
        <v>14291</v>
      </c>
      <c r="E91" s="65">
        <f t="shared" si="9"/>
        <v>23903</v>
      </c>
      <c r="F91" s="64">
        <v>83041</v>
      </c>
      <c r="G91" s="64">
        <v>114747</v>
      </c>
      <c r="H91" s="65">
        <f t="shared" si="10"/>
        <v>197788</v>
      </c>
      <c r="I91" s="66">
        <f t="shared" si="7"/>
        <v>0.50941489427451159</v>
      </c>
      <c r="J91" s="66">
        <v>18.94582491182182</v>
      </c>
      <c r="K91" s="66">
        <f t="shared" si="8"/>
        <v>0.6208997295029679</v>
      </c>
      <c r="L91" s="66">
        <f t="shared" si="11"/>
        <v>8.2746098816048193</v>
      </c>
      <c r="M91" s="155"/>
      <c r="N91" s="125"/>
      <c r="O91" s="125"/>
      <c r="P91" s="125"/>
    </row>
    <row r="92" spans="1:16" s="26" customFormat="1" ht="15" customHeight="1">
      <c r="A92" s="98" t="s">
        <v>437</v>
      </c>
      <c r="B92" s="58" t="s">
        <v>300</v>
      </c>
      <c r="C92" s="59">
        <v>96</v>
      </c>
      <c r="D92" s="59">
        <v>1380</v>
      </c>
      <c r="E92" s="60">
        <f t="shared" si="9"/>
        <v>1476</v>
      </c>
      <c r="F92" s="59">
        <v>1191</v>
      </c>
      <c r="G92" s="59">
        <v>19944</v>
      </c>
      <c r="H92" s="60">
        <f t="shared" si="10"/>
        <v>21135</v>
      </c>
      <c r="I92" s="61">
        <f t="shared" si="7"/>
        <v>3.1456151275956121E-2</v>
      </c>
      <c r="J92" s="61">
        <v>2.8148063390354139</v>
      </c>
      <c r="K92" s="61">
        <f t="shared" si="8"/>
        <v>6.6347380948516721E-2</v>
      </c>
      <c r="L92" s="61">
        <f t="shared" si="11"/>
        <v>14.31910569105691</v>
      </c>
      <c r="M92" s="155"/>
      <c r="N92" s="125"/>
      <c r="O92" s="125"/>
      <c r="P92" s="125"/>
    </row>
    <row r="93" spans="1:16" s="26" customFormat="1" ht="15" customHeight="1">
      <c r="A93" s="99" t="s">
        <v>438</v>
      </c>
      <c r="B93" s="63" t="s">
        <v>301</v>
      </c>
      <c r="C93" s="64">
        <v>9</v>
      </c>
      <c r="D93" s="64">
        <v>11</v>
      </c>
      <c r="E93" s="65">
        <f t="shared" si="9"/>
        <v>20</v>
      </c>
      <c r="F93" s="64">
        <v>131</v>
      </c>
      <c r="G93" s="64">
        <v>164</v>
      </c>
      <c r="H93" s="65">
        <f t="shared" si="10"/>
        <v>295</v>
      </c>
      <c r="I93" s="66">
        <f t="shared" si="7"/>
        <v>4.2623511214032682E-4</v>
      </c>
      <c r="J93" s="66">
        <v>7.6923076923076925</v>
      </c>
      <c r="K93" s="66">
        <f t="shared" si="8"/>
        <v>9.2606942890051727E-4</v>
      </c>
      <c r="L93" s="66">
        <f t="shared" si="11"/>
        <v>14.75</v>
      </c>
      <c r="M93" s="155"/>
      <c r="N93" s="125"/>
      <c r="O93" s="125"/>
      <c r="P93" s="125"/>
    </row>
    <row r="94" spans="1:16" s="26" customFormat="1" ht="15" customHeight="1">
      <c r="A94" s="98" t="s">
        <v>440</v>
      </c>
      <c r="B94" s="58" t="s">
        <v>302</v>
      </c>
      <c r="C94" s="59">
        <v>843</v>
      </c>
      <c r="D94" s="59">
        <v>830</v>
      </c>
      <c r="E94" s="60">
        <f t="shared" si="9"/>
        <v>1673</v>
      </c>
      <c r="F94" s="59">
        <v>5329</v>
      </c>
      <c r="G94" s="59">
        <v>4654</v>
      </c>
      <c r="H94" s="60">
        <f t="shared" si="10"/>
        <v>9983</v>
      </c>
      <c r="I94" s="61">
        <f t="shared" si="7"/>
        <v>3.5654567130538342E-2</v>
      </c>
      <c r="J94" s="61">
        <v>39.957009792213995</v>
      </c>
      <c r="K94" s="61">
        <f t="shared" si="8"/>
        <v>3.1338817317674121E-2</v>
      </c>
      <c r="L94" s="61">
        <f t="shared" si="11"/>
        <v>5.9671249252839207</v>
      </c>
      <c r="M94" s="155"/>
      <c r="N94" s="125"/>
      <c r="O94" s="125"/>
      <c r="P94" s="125"/>
    </row>
    <row r="95" spans="1:16" s="26" customFormat="1" ht="15" customHeight="1">
      <c r="A95" s="99"/>
      <c r="B95" s="63" t="s">
        <v>324</v>
      </c>
      <c r="C95" s="64">
        <v>13</v>
      </c>
      <c r="D95" s="64">
        <v>216</v>
      </c>
      <c r="E95" s="65">
        <f>+D95+C95</f>
        <v>229</v>
      </c>
      <c r="F95" s="64">
        <v>184</v>
      </c>
      <c r="G95" s="64">
        <v>3296</v>
      </c>
      <c r="H95" s="65">
        <f t="shared" si="10"/>
        <v>3480</v>
      </c>
      <c r="I95" s="66">
        <f t="shared" si="7"/>
        <v>4.8803920340067418E-3</v>
      </c>
      <c r="J95" s="66">
        <v>0.90901873610670059</v>
      </c>
      <c r="K95" s="66">
        <f t="shared" si="8"/>
        <v>1.0924480042623051E-2</v>
      </c>
      <c r="L95" s="66">
        <f>+H95/E95</f>
        <v>15.196506550218341</v>
      </c>
      <c r="M95" s="155"/>
      <c r="N95" s="125"/>
      <c r="O95" s="125"/>
      <c r="P95" s="125"/>
    </row>
    <row r="96" spans="1:16" s="25" customFormat="1" ht="20.100000000000001" customHeight="1">
      <c r="A96" s="187" t="s">
        <v>66</v>
      </c>
      <c r="B96" s="188"/>
      <c r="C96" s="56">
        <f t="shared" ref="C96:H96" si="12">SUM(C8:C95)</f>
        <v>2652759</v>
      </c>
      <c r="D96" s="56">
        <f t="shared" si="12"/>
        <v>2039487</v>
      </c>
      <c r="E96" s="56">
        <f t="shared" si="12"/>
        <v>4692246</v>
      </c>
      <c r="F96" s="56">
        <f t="shared" si="12"/>
        <v>18467459</v>
      </c>
      <c r="G96" s="56">
        <f t="shared" si="12"/>
        <v>13387604</v>
      </c>
      <c r="H96" s="56">
        <f t="shared" si="12"/>
        <v>31855063</v>
      </c>
      <c r="I96" s="54">
        <f t="shared" si="7"/>
        <v>100</v>
      </c>
      <c r="J96" s="54">
        <v>27.692913494104737</v>
      </c>
      <c r="K96" s="54">
        <f t="shared" si="8"/>
        <v>100</v>
      </c>
      <c r="L96" s="55">
        <f t="shared" si="11"/>
        <v>6.788873175021088</v>
      </c>
      <c r="M96" s="155"/>
      <c r="N96" s="125"/>
      <c r="O96" s="125"/>
      <c r="P96" s="125"/>
    </row>
    <row r="97" spans="1:15" s="27" customFormat="1" ht="12.2" customHeight="1">
      <c r="A97" s="189" t="s">
        <v>23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29"/>
      <c r="M97" s="28"/>
      <c r="N97" s="125"/>
      <c r="O97" s="125"/>
    </row>
    <row r="98" spans="1:15" s="27" customFormat="1" ht="12.2" customHeight="1">
      <c r="A98" s="185" t="s">
        <v>24</v>
      </c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6"/>
      <c r="M98" s="28"/>
      <c r="N98" s="125"/>
      <c r="O98" s="125"/>
    </row>
    <row r="100" spans="1:15">
      <c r="H100" s="35"/>
    </row>
    <row r="101" spans="1:15">
      <c r="D101" s="50"/>
      <c r="E101" s="50"/>
      <c r="F101" s="50"/>
      <c r="G101" s="50"/>
      <c r="H101" s="50"/>
      <c r="I101" s="50"/>
    </row>
    <row r="102" spans="1:15"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5">
      <c r="F103" s="50"/>
      <c r="G103" s="50"/>
    </row>
    <row r="105" spans="1:15">
      <c r="C105" s="50"/>
      <c r="D105" s="50"/>
      <c r="E105" s="50"/>
      <c r="H105" s="50"/>
    </row>
    <row r="107" spans="1:15">
      <c r="F107" s="50"/>
      <c r="G107" s="50"/>
      <c r="H107" s="50"/>
    </row>
  </sheetData>
  <mergeCells count="13">
    <mergeCell ref="A98:K98"/>
    <mergeCell ref="A4:L4"/>
    <mergeCell ref="A96:B96"/>
    <mergeCell ref="A97:K97"/>
    <mergeCell ref="I6:I7"/>
    <mergeCell ref="J6:J7"/>
    <mergeCell ref="K6:K7"/>
    <mergeCell ref="L6:L7"/>
    <mergeCell ref="A5:L5"/>
    <mergeCell ref="C6:E6"/>
    <mergeCell ref="F6:H6"/>
    <mergeCell ref="A6:A7"/>
    <mergeCell ref="B6:B7"/>
  </mergeCells>
  <phoneticPr fontId="0" type="noConversion"/>
  <printOptions horizontalCentered="1" verticalCentered="1" gridLinesSet="0"/>
  <pageMargins left="0" right="0" top="0" bottom="0" header="0" footer="0"/>
  <pageSetup paperSize="9" scale="82" fitToHeight="0" orientation="landscape" r:id="rId1"/>
  <headerFooter alignWithMargins="0"/>
  <rowBreaks count="2" manualBreakCount="2">
    <brk id="42" max="11" man="1"/>
    <brk id="73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O104"/>
  <sheetViews>
    <sheetView showGridLines="0" zoomScaleNormal="100" workbookViewId="0"/>
  </sheetViews>
  <sheetFormatPr defaultColWidth="9.28515625" defaultRowHeight="12.75"/>
  <cols>
    <col min="1" max="1" width="6.7109375" style="1" customWidth="1"/>
    <col min="2" max="2" width="16.7109375" style="1" customWidth="1"/>
    <col min="3" max="7" width="14.28515625" style="1" customWidth="1"/>
    <col min="8" max="8" width="17.140625" style="1" customWidth="1"/>
    <col min="9" max="9" width="15.7109375" style="33" customWidth="1"/>
    <col min="10" max="10" width="15.7109375" style="35" customWidth="1"/>
    <col min="11" max="12" width="15.7109375" style="33" customWidth="1"/>
    <col min="13" max="13" width="15" style="1" customWidth="1"/>
    <col min="14" max="16384" width="9.28515625" style="1"/>
  </cols>
  <sheetData>
    <row r="1" spans="1:15" ht="15" customHeight="1"/>
    <row r="2" spans="1:15" ht="15" customHeight="1"/>
    <row r="3" spans="1:15" ht="15" customHeight="1">
      <c r="B3" s="33"/>
    </row>
    <row r="4" spans="1:15" s="36" customFormat="1" ht="39.75" customHeight="1">
      <c r="A4" s="198" t="s">
        <v>337</v>
      </c>
      <c r="B4" s="198"/>
      <c r="C4" s="198"/>
      <c r="D4" s="198"/>
      <c r="E4" s="198"/>
      <c r="F4" s="198"/>
      <c r="G4" s="198"/>
      <c r="H4" s="198"/>
      <c r="I4" s="198"/>
      <c r="J4" s="198"/>
      <c r="K4" s="51"/>
      <c r="L4" s="51"/>
    </row>
    <row r="5" spans="1:15" ht="24.95" customHeight="1">
      <c r="A5" s="199" t="s">
        <v>338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5" s="3" customFormat="1" ht="56.25" customHeight="1">
      <c r="A6" s="204" t="s">
        <v>222</v>
      </c>
      <c r="B6" s="205" t="s">
        <v>223</v>
      </c>
      <c r="C6" s="196" t="s">
        <v>122</v>
      </c>
      <c r="D6" s="196"/>
      <c r="E6" s="196"/>
      <c r="F6" s="196" t="s">
        <v>127</v>
      </c>
      <c r="G6" s="196"/>
      <c r="H6" s="196"/>
      <c r="I6" s="196" t="s">
        <v>124</v>
      </c>
      <c r="J6" s="196" t="s">
        <v>221</v>
      </c>
      <c r="K6" s="196" t="s">
        <v>125</v>
      </c>
      <c r="L6" s="197" t="s">
        <v>235</v>
      </c>
    </row>
    <row r="7" spans="1:15" s="3" customFormat="1" ht="20.25" customHeight="1">
      <c r="A7" s="204"/>
      <c r="B7" s="205"/>
      <c r="C7" s="196" t="s">
        <v>20</v>
      </c>
      <c r="D7" s="196" t="s">
        <v>19</v>
      </c>
      <c r="E7" s="196" t="s">
        <v>67</v>
      </c>
      <c r="F7" s="196" t="s">
        <v>20</v>
      </c>
      <c r="G7" s="196" t="s">
        <v>19</v>
      </c>
      <c r="H7" s="196" t="s">
        <v>67</v>
      </c>
      <c r="I7" s="196"/>
      <c r="J7" s="196"/>
      <c r="K7" s="196"/>
      <c r="L7" s="196"/>
    </row>
    <row r="8" spans="1:15" s="3" customFormat="1" ht="55.5" customHeight="1">
      <c r="A8" s="204"/>
      <c r="B8" s="205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15" s="3" customFormat="1" ht="15" customHeight="1">
      <c r="A9" s="67" t="s">
        <v>10</v>
      </c>
      <c r="B9" s="68" t="s">
        <v>25</v>
      </c>
      <c r="C9" s="69">
        <v>63792</v>
      </c>
      <c r="D9" s="69">
        <v>39338</v>
      </c>
      <c r="E9" s="70">
        <f>+D9+C9</f>
        <v>103130</v>
      </c>
      <c r="F9" s="69">
        <v>501313</v>
      </c>
      <c r="G9" s="69">
        <v>279484</v>
      </c>
      <c r="H9" s="70">
        <f>+G9+F9</f>
        <v>780797</v>
      </c>
      <c r="I9" s="71">
        <f>+E9/$E$90*100</f>
        <v>2.1978813557515955</v>
      </c>
      <c r="J9" s="71">
        <v>29.507024119481564</v>
      </c>
      <c r="K9" s="71">
        <f>+H9/$H$90*100</f>
        <v>2.4510923114482619</v>
      </c>
      <c r="L9" s="71">
        <f>+H9/E9</f>
        <v>7.5709977698051008</v>
      </c>
      <c r="N9" s="212"/>
      <c r="O9" s="154"/>
    </row>
    <row r="10" spans="1:15" s="3" customFormat="1" ht="15" customHeight="1">
      <c r="A10" s="72" t="s">
        <v>11</v>
      </c>
      <c r="B10" s="73" t="s">
        <v>26</v>
      </c>
      <c r="C10" s="74">
        <v>8994</v>
      </c>
      <c r="D10" s="74">
        <v>6807</v>
      </c>
      <c r="E10" s="75">
        <f t="shared" ref="E10:E73" si="0">+D10+C10</f>
        <v>15801</v>
      </c>
      <c r="F10" s="74">
        <v>72436</v>
      </c>
      <c r="G10" s="74">
        <v>43370</v>
      </c>
      <c r="H10" s="75">
        <f t="shared" ref="H10:H73" si="1">+G10+F10</f>
        <v>115806</v>
      </c>
      <c r="I10" s="76">
        <f t="shared" ref="I10:I73" si="2">+E10/$E$90*100</f>
        <v>0.33674705034646518</v>
      </c>
      <c r="J10" s="76">
        <v>16.843440534692096</v>
      </c>
      <c r="K10" s="76">
        <f t="shared" ref="K10:K73" si="3">+H10/$H$90*100</f>
        <v>0.36354032638390954</v>
      </c>
      <c r="L10" s="76">
        <f t="shared" ref="L10:L73" si="4">+H10/E10</f>
        <v>7.3290298082399845</v>
      </c>
      <c r="N10" s="212"/>
      <c r="O10" s="154"/>
    </row>
    <row r="11" spans="1:15" s="3" customFormat="1" ht="15" customHeight="1">
      <c r="A11" s="67" t="s">
        <v>12</v>
      </c>
      <c r="B11" s="68" t="s">
        <v>27</v>
      </c>
      <c r="C11" s="69">
        <v>16120</v>
      </c>
      <c r="D11" s="69">
        <v>11203</v>
      </c>
      <c r="E11" s="70">
        <f t="shared" si="0"/>
        <v>27323</v>
      </c>
      <c r="F11" s="69">
        <v>131027</v>
      </c>
      <c r="G11" s="69">
        <v>75719</v>
      </c>
      <c r="H11" s="70">
        <f t="shared" si="1"/>
        <v>206746</v>
      </c>
      <c r="I11" s="71">
        <f t="shared" si="2"/>
        <v>0.58230109845050748</v>
      </c>
      <c r="J11" s="71">
        <v>24.747525066345428</v>
      </c>
      <c r="K11" s="71">
        <f t="shared" si="3"/>
        <v>0.64902084795751303</v>
      </c>
      <c r="L11" s="71">
        <f t="shared" si="4"/>
        <v>7.5667386450975371</v>
      </c>
      <c r="N11" s="212"/>
      <c r="O11" s="154"/>
    </row>
    <row r="12" spans="1:15" s="3" customFormat="1" ht="15" customHeight="1">
      <c r="A12" s="72" t="s">
        <v>13</v>
      </c>
      <c r="B12" s="73" t="s">
        <v>28</v>
      </c>
      <c r="C12" s="74">
        <v>2808</v>
      </c>
      <c r="D12" s="74">
        <v>2582</v>
      </c>
      <c r="E12" s="75">
        <f t="shared" si="0"/>
        <v>5390</v>
      </c>
      <c r="F12" s="74">
        <v>24820</v>
      </c>
      <c r="G12" s="74">
        <v>16978</v>
      </c>
      <c r="H12" s="75">
        <f t="shared" si="1"/>
        <v>41798</v>
      </c>
      <c r="I12" s="76">
        <f t="shared" si="2"/>
        <v>0.11487036272181808</v>
      </c>
      <c r="J12" s="76">
        <v>14.819906516359637</v>
      </c>
      <c r="K12" s="76">
        <f t="shared" si="3"/>
        <v>0.13121305081079263</v>
      </c>
      <c r="L12" s="76">
        <f t="shared" si="4"/>
        <v>7.7547309833024123</v>
      </c>
      <c r="N12" s="212"/>
      <c r="O12" s="154"/>
    </row>
    <row r="13" spans="1:15" s="3" customFormat="1" ht="15" customHeight="1">
      <c r="A13" s="67" t="s">
        <v>14</v>
      </c>
      <c r="B13" s="68" t="s">
        <v>29</v>
      </c>
      <c r="C13" s="69">
        <v>8957</v>
      </c>
      <c r="D13" s="69">
        <v>6490</v>
      </c>
      <c r="E13" s="70">
        <f t="shared" si="0"/>
        <v>15447</v>
      </c>
      <c r="F13" s="69">
        <v>60670</v>
      </c>
      <c r="G13" s="69">
        <v>42140</v>
      </c>
      <c r="H13" s="70">
        <f t="shared" si="1"/>
        <v>102810</v>
      </c>
      <c r="I13" s="71">
        <f t="shared" si="2"/>
        <v>0.32920268886158144</v>
      </c>
      <c r="J13" s="71">
        <v>32.593420969341466</v>
      </c>
      <c r="K13" s="71">
        <f t="shared" si="3"/>
        <v>0.32274304401783793</v>
      </c>
      <c r="L13" s="71">
        <f t="shared" si="4"/>
        <v>6.6556612934550401</v>
      </c>
      <c r="N13" s="212"/>
      <c r="O13" s="154"/>
    </row>
    <row r="14" spans="1:15" s="3" customFormat="1" ht="15" customHeight="1">
      <c r="A14" s="72" t="s">
        <v>15</v>
      </c>
      <c r="B14" s="73" t="s">
        <v>30</v>
      </c>
      <c r="C14" s="74">
        <v>185829</v>
      </c>
      <c r="D14" s="74">
        <v>159861</v>
      </c>
      <c r="E14" s="75">
        <f t="shared" si="0"/>
        <v>345690</v>
      </c>
      <c r="F14" s="74">
        <v>1288666</v>
      </c>
      <c r="G14" s="74">
        <v>1112060</v>
      </c>
      <c r="H14" s="75">
        <f t="shared" si="1"/>
        <v>2400726</v>
      </c>
      <c r="I14" s="76">
        <f t="shared" si="2"/>
        <v>7.3672607957894796</v>
      </c>
      <c r="J14" s="76">
        <v>25.274466566842918</v>
      </c>
      <c r="K14" s="76">
        <f t="shared" si="3"/>
        <v>7.5364032398868588</v>
      </c>
      <c r="L14" s="76">
        <f t="shared" si="4"/>
        <v>6.9447366137290638</v>
      </c>
      <c r="N14" s="212"/>
      <c r="O14" s="154"/>
    </row>
    <row r="15" spans="1:15" s="3" customFormat="1" ht="15" customHeight="1">
      <c r="A15" s="67" t="s">
        <v>16</v>
      </c>
      <c r="B15" s="68" t="s">
        <v>31</v>
      </c>
      <c r="C15" s="69">
        <v>118866</v>
      </c>
      <c r="D15" s="69">
        <v>120918</v>
      </c>
      <c r="E15" s="70">
        <f t="shared" si="0"/>
        <v>239784</v>
      </c>
      <c r="F15" s="69">
        <v>843031</v>
      </c>
      <c r="G15" s="69">
        <v>881582</v>
      </c>
      <c r="H15" s="70">
        <f t="shared" si="1"/>
        <v>1724613</v>
      </c>
      <c r="I15" s="71">
        <f t="shared" si="2"/>
        <v>5.1102180064728069</v>
      </c>
      <c r="J15" s="71">
        <v>37.064963852292912</v>
      </c>
      <c r="K15" s="71">
        <f t="shared" si="3"/>
        <v>5.4139368677437556</v>
      </c>
      <c r="L15" s="71">
        <f t="shared" si="4"/>
        <v>7.1923606245621059</v>
      </c>
      <c r="N15" s="212"/>
      <c r="O15" s="154"/>
    </row>
    <row r="16" spans="1:15" s="3" customFormat="1" ht="15" customHeight="1">
      <c r="A16" s="72" t="s">
        <v>17</v>
      </c>
      <c r="B16" s="73" t="s">
        <v>32</v>
      </c>
      <c r="C16" s="74">
        <v>3402</v>
      </c>
      <c r="D16" s="74">
        <v>2522</v>
      </c>
      <c r="E16" s="75">
        <f t="shared" si="0"/>
        <v>5924</v>
      </c>
      <c r="F16" s="74">
        <v>23390</v>
      </c>
      <c r="G16" s="74">
        <v>18977</v>
      </c>
      <c r="H16" s="75">
        <f t="shared" si="1"/>
        <v>42367</v>
      </c>
      <c r="I16" s="76">
        <f t="shared" si="2"/>
        <v>0.1262508402159648</v>
      </c>
      <c r="J16" s="76">
        <v>24.045135365507164</v>
      </c>
      <c r="K16" s="76">
        <f t="shared" si="3"/>
        <v>0.13299926608212956</v>
      </c>
      <c r="L16" s="76">
        <f t="shared" si="4"/>
        <v>7.1517555705604323</v>
      </c>
      <c r="N16" s="212"/>
      <c r="O16" s="154"/>
    </row>
    <row r="17" spans="1:15" s="3" customFormat="1" ht="15" customHeight="1">
      <c r="A17" s="67" t="s">
        <v>18</v>
      </c>
      <c r="B17" s="68" t="s">
        <v>33</v>
      </c>
      <c r="C17" s="69">
        <v>36080</v>
      </c>
      <c r="D17" s="69">
        <v>33308</v>
      </c>
      <c r="E17" s="70">
        <f t="shared" si="0"/>
        <v>69388</v>
      </c>
      <c r="F17" s="69">
        <v>256399</v>
      </c>
      <c r="G17" s="69">
        <v>217489</v>
      </c>
      <c r="H17" s="70">
        <f t="shared" si="1"/>
        <v>473888</v>
      </c>
      <c r="I17" s="71">
        <f t="shared" si="2"/>
        <v>1.4787800980596499</v>
      </c>
      <c r="J17" s="71">
        <v>37.160331180446214</v>
      </c>
      <c r="K17" s="71">
        <f t="shared" si="3"/>
        <v>1.487637930585791</v>
      </c>
      <c r="L17" s="71">
        <f t="shared" si="4"/>
        <v>6.8295382486885341</v>
      </c>
      <c r="N17" s="212"/>
      <c r="O17" s="154"/>
    </row>
    <row r="18" spans="1:15" s="3" customFormat="1" ht="15" customHeight="1">
      <c r="A18" s="72">
        <v>10</v>
      </c>
      <c r="B18" s="73" t="s">
        <v>34</v>
      </c>
      <c r="C18" s="74">
        <v>37562</v>
      </c>
      <c r="D18" s="74">
        <v>30922</v>
      </c>
      <c r="E18" s="75">
        <f t="shared" si="0"/>
        <v>68484</v>
      </c>
      <c r="F18" s="74">
        <v>268251</v>
      </c>
      <c r="G18" s="74">
        <v>207790</v>
      </c>
      <c r="H18" s="75">
        <f t="shared" si="1"/>
        <v>476041</v>
      </c>
      <c r="I18" s="76">
        <f t="shared" si="2"/>
        <v>1.459514270990907</v>
      </c>
      <c r="J18" s="76">
        <v>30.704530985195618</v>
      </c>
      <c r="K18" s="76">
        <f t="shared" si="3"/>
        <v>1.4943966678075633</v>
      </c>
      <c r="L18" s="76">
        <f t="shared" si="4"/>
        <v>6.9511272706033527</v>
      </c>
      <c r="N18" s="212"/>
      <c r="O18" s="154"/>
    </row>
    <row r="19" spans="1:15" s="3" customFormat="1" ht="15" customHeight="1">
      <c r="A19" s="67">
        <v>11</v>
      </c>
      <c r="B19" s="68" t="s">
        <v>35</v>
      </c>
      <c r="C19" s="69">
        <v>12799</v>
      </c>
      <c r="D19" s="69">
        <v>8743</v>
      </c>
      <c r="E19" s="70">
        <f t="shared" si="0"/>
        <v>21542</v>
      </c>
      <c r="F19" s="69">
        <v>83396</v>
      </c>
      <c r="G19" s="69">
        <v>53523</v>
      </c>
      <c r="H19" s="70">
        <f t="shared" si="1"/>
        <v>136919</v>
      </c>
      <c r="I19" s="71">
        <f t="shared" si="2"/>
        <v>0.45909783928634607</v>
      </c>
      <c r="J19" s="71">
        <v>42.939722532291505</v>
      </c>
      <c r="K19" s="71">
        <f t="shared" si="3"/>
        <v>0.42981864452755908</v>
      </c>
      <c r="L19" s="71">
        <f t="shared" si="4"/>
        <v>6.3559093863151057</v>
      </c>
      <c r="N19" s="212"/>
      <c r="O19" s="154"/>
    </row>
    <row r="20" spans="1:15" s="3" customFormat="1" ht="15" customHeight="1">
      <c r="A20" s="72">
        <v>12</v>
      </c>
      <c r="B20" s="73" t="s">
        <v>36</v>
      </c>
      <c r="C20" s="74">
        <v>3285</v>
      </c>
      <c r="D20" s="74">
        <v>2425</v>
      </c>
      <c r="E20" s="75">
        <f t="shared" si="0"/>
        <v>5710</v>
      </c>
      <c r="F20" s="74">
        <v>21435</v>
      </c>
      <c r="G20" s="74">
        <v>16297</v>
      </c>
      <c r="H20" s="75">
        <f t="shared" si="1"/>
        <v>37732</v>
      </c>
      <c r="I20" s="76">
        <f t="shared" si="2"/>
        <v>0.12169012451606331</v>
      </c>
      <c r="J20" s="76">
        <v>17.301981698078905</v>
      </c>
      <c r="K20" s="76">
        <f t="shared" si="3"/>
        <v>0.11844898878398075</v>
      </c>
      <c r="L20" s="76">
        <f t="shared" si="4"/>
        <v>6.6080560420315235</v>
      </c>
      <c r="N20" s="212"/>
      <c r="O20" s="154"/>
    </row>
    <row r="21" spans="1:15" s="3" customFormat="1" ht="15" customHeight="1">
      <c r="A21" s="67">
        <v>13</v>
      </c>
      <c r="B21" s="68" t="s">
        <v>37</v>
      </c>
      <c r="C21" s="69">
        <v>3057</v>
      </c>
      <c r="D21" s="69">
        <v>2216</v>
      </c>
      <c r="E21" s="70">
        <f t="shared" si="0"/>
        <v>5273</v>
      </c>
      <c r="F21" s="69">
        <v>27656</v>
      </c>
      <c r="G21" s="69">
        <v>15796</v>
      </c>
      <c r="H21" s="70">
        <f t="shared" si="1"/>
        <v>43452</v>
      </c>
      <c r="I21" s="71">
        <f t="shared" si="2"/>
        <v>0.11237688731579717</v>
      </c>
      <c r="J21" s="71">
        <v>13.188434795658047</v>
      </c>
      <c r="K21" s="71">
        <f t="shared" si="3"/>
        <v>0.13640531804944162</v>
      </c>
      <c r="L21" s="71">
        <f t="shared" si="4"/>
        <v>8.2404703205006644</v>
      </c>
      <c r="N21" s="212"/>
      <c r="O21" s="154"/>
    </row>
    <row r="22" spans="1:15" s="3" customFormat="1" ht="15" customHeight="1">
      <c r="A22" s="72">
        <v>14</v>
      </c>
      <c r="B22" s="73" t="s">
        <v>38</v>
      </c>
      <c r="C22" s="74">
        <v>11398</v>
      </c>
      <c r="D22" s="74">
        <v>10457</v>
      </c>
      <c r="E22" s="75">
        <f t="shared" si="0"/>
        <v>21855</v>
      </c>
      <c r="F22" s="74">
        <v>81802</v>
      </c>
      <c r="G22" s="74">
        <v>74414</v>
      </c>
      <c r="H22" s="75">
        <f t="shared" si="1"/>
        <v>156216</v>
      </c>
      <c r="I22" s="76">
        <f t="shared" si="2"/>
        <v>0.46576841879134212</v>
      </c>
      <c r="J22" s="76">
        <v>32.313151474828125</v>
      </c>
      <c r="K22" s="76">
        <f t="shared" si="3"/>
        <v>0.49039614205126519</v>
      </c>
      <c r="L22" s="76">
        <f t="shared" si="4"/>
        <v>7.1478380233356216</v>
      </c>
      <c r="N22" s="212"/>
      <c r="O22" s="154"/>
    </row>
    <row r="23" spans="1:15" s="3" customFormat="1" ht="15" customHeight="1">
      <c r="A23" s="67">
        <v>15</v>
      </c>
      <c r="B23" s="68" t="s">
        <v>39</v>
      </c>
      <c r="C23" s="69">
        <v>7913</v>
      </c>
      <c r="D23" s="69">
        <v>6736</v>
      </c>
      <c r="E23" s="70">
        <f t="shared" si="0"/>
        <v>14649</v>
      </c>
      <c r="F23" s="69">
        <v>55425</v>
      </c>
      <c r="G23" s="69">
        <v>49922</v>
      </c>
      <c r="H23" s="70">
        <f t="shared" si="1"/>
        <v>105347</v>
      </c>
      <c r="I23" s="71">
        <f t="shared" si="2"/>
        <v>0.31219590788718238</v>
      </c>
      <c r="J23" s="71">
        <v>36.687620526434422</v>
      </c>
      <c r="K23" s="71">
        <f t="shared" si="3"/>
        <v>0.33070724110638233</v>
      </c>
      <c r="L23" s="71">
        <f t="shared" si="4"/>
        <v>7.1914123830978225</v>
      </c>
      <c r="N23" s="212"/>
      <c r="O23" s="154"/>
    </row>
    <row r="24" spans="1:15" s="3" customFormat="1" ht="15" customHeight="1">
      <c r="A24" s="72">
        <v>16</v>
      </c>
      <c r="B24" s="73" t="s">
        <v>40</v>
      </c>
      <c r="C24" s="74">
        <v>149282</v>
      </c>
      <c r="D24" s="74">
        <v>110004</v>
      </c>
      <c r="E24" s="75">
        <f t="shared" si="0"/>
        <v>259286</v>
      </c>
      <c r="F24" s="74">
        <v>975603</v>
      </c>
      <c r="G24" s="74">
        <v>699810</v>
      </c>
      <c r="H24" s="75">
        <f t="shared" si="1"/>
        <v>1675413</v>
      </c>
      <c r="I24" s="76">
        <f t="shared" si="2"/>
        <v>5.5258398643208393</v>
      </c>
      <c r="J24" s="76">
        <v>35.351123921037171</v>
      </c>
      <c r="K24" s="76">
        <f t="shared" si="3"/>
        <v>5.2594873223135679</v>
      </c>
      <c r="L24" s="76">
        <f t="shared" si="4"/>
        <v>6.4616408136189385</v>
      </c>
      <c r="N24" s="212"/>
      <c r="O24" s="154"/>
    </row>
    <row r="25" spans="1:15" s="3" customFormat="1" ht="15" customHeight="1">
      <c r="A25" s="67">
        <v>17</v>
      </c>
      <c r="B25" s="68" t="s">
        <v>41</v>
      </c>
      <c r="C25" s="69">
        <v>16694</v>
      </c>
      <c r="D25" s="69">
        <v>13821</v>
      </c>
      <c r="E25" s="70">
        <f t="shared" si="0"/>
        <v>30515</v>
      </c>
      <c r="F25" s="69">
        <v>123077</v>
      </c>
      <c r="G25" s="69">
        <v>90684</v>
      </c>
      <c r="H25" s="70">
        <f t="shared" si="1"/>
        <v>213761</v>
      </c>
      <c r="I25" s="71">
        <f t="shared" si="2"/>
        <v>0.65032822234810361</v>
      </c>
      <c r="J25" s="71">
        <v>30.024696702842579</v>
      </c>
      <c r="K25" s="71">
        <f t="shared" si="3"/>
        <v>0.67104246505492704</v>
      </c>
      <c r="L25" s="71">
        <f t="shared" si="4"/>
        <v>7.0051122398820249</v>
      </c>
      <c r="N25" s="212"/>
      <c r="O25" s="154"/>
    </row>
    <row r="26" spans="1:15" s="3" customFormat="1" ht="15" customHeight="1">
      <c r="A26" s="72">
        <v>18</v>
      </c>
      <c r="B26" s="73" t="s">
        <v>42</v>
      </c>
      <c r="C26" s="74">
        <v>6401</v>
      </c>
      <c r="D26" s="74">
        <v>4932</v>
      </c>
      <c r="E26" s="75">
        <f t="shared" si="0"/>
        <v>11333</v>
      </c>
      <c r="F26" s="74">
        <v>45621</v>
      </c>
      <c r="G26" s="74">
        <v>30818</v>
      </c>
      <c r="H26" s="75">
        <f t="shared" si="1"/>
        <v>76439</v>
      </c>
      <c r="I26" s="76">
        <f t="shared" si="2"/>
        <v>0.24152612629431622</v>
      </c>
      <c r="J26" s="76">
        <v>33.363754121526142</v>
      </c>
      <c r="K26" s="76">
        <f t="shared" si="3"/>
        <v>0.23995871551093778</v>
      </c>
      <c r="L26" s="76">
        <f t="shared" si="4"/>
        <v>6.7448160240007056</v>
      </c>
      <c r="N26" s="212"/>
      <c r="O26" s="154"/>
    </row>
    <row r="27" spans="1:15" s="3" customFormat="1" ht="15" customHeight="1">
      <c r="A27" s="67">
        <v>19</v>
      </c>
      <c r="B27" s="68" t="s">
        <v>43</v>
      </c>
      <c r="C27" s="69">
        <v>10166</v>
      </c>
      <c r="D27" s="69">
        <v>7820</v>
      </c>
      <c r="E27" s="70">
        <f t="shared" si="0"/>
        <v>17986</v>
      </c>
      <c r="F27" s="69">
        <v>77108</v>
      </c>
      <c r="G27" s="69">
        <v>55443</v>
      </c>
      <c r="H27" s="70">
        <f t="shared" si="1"/>
        <v>132551</v>
      </c>
      <c r="I27" s="71">
        <f t="shared" si="2"/>
        <v>0.3833132363477959</v>
      </c>
      <c r="J27" s="71">
        <v>25.443125716144909</v>
      </c>
      <c r="K27" s="71">
        <f t="shared" si="3"/>
        <v>0.41610653854302532</v>
      </c>
      <c r="L27" s="71">
        <f t="shared" si="4"/>
        <v>7.3696764149894358</v>
      </c>
      <c r="N27" s="212"/>
      <c r="O27" s="154"/>
    </row>
    <row r="28" spans="1:15" s="3" customFormat="1" ht="15" customHeight="1">
      <c r="A28" s="72">
        <v>20</v>
      </c>
      <c r="B28" s="73" t="s">
        <v>44</v>
      </c>
      <c r="C28" s="74">
        <v>36516</v>
      </c>
      <c r="D28" s="74">
        <v>36320</v>
      </c>
      <c r="E28" s="75">
        <f t="shared" si="0"/>
        <v>72836</v>
      </c>
      <c r="F28" s="74">
        <v>252234</v>
      </c>
      <c r="G28" s="74">
        <v>246127</v>
      </c>
      <c r="H28" s="75">
        <f t="shared" si="1"/>
        <v>498361</v>
      </c>
      <c r="I28" s="76">
        <f t="shared" si="2"/>
        <v>1.5522630313926422</v>
      </c>
      <c r="J28" s="76">
        <v>35.740187346964817</v>
      </c>
      <c r="K28" s="76">
        <f t="shared" si="3"/>
        <v>1.5644640225636972</v>
      </c>
      <c r="L28" s="76">
        <f t="shared" si="4"/>
        <v>6.8422346092591573</v>
      </c>
      <c r="N28" s="212"/>
      <c r="O28" s="154"/>
    </row>
    <row r="29" spans="1:15" s="3" customFormat="1" ht="15" customHeight="1">
      <c r="A29" s="67">
        <v>21</v>
      </c>
      <c r="B29" s="68" t="s">
        <v>45</v>
      </c>
      <c r="C29" s="69">
        <v>24525</v>
      </c>
      <c r="D29" s="69">
        <v>24952</v>
      </c>
      <c r="E29" s="70">
        <f t="shared" si="0"/>
        <v>49477</v>
      </c>
      <c r="F29" s="69">
        <v>181974</v>
      </c>
      <c r="G29" s="69">
        <v>222362</v>
      </c>
      <c r="H29" s="70">
        <f t="shared" si="1"/>
        <v>404336</v>
      </c>
      <c r="I29" s="71">
        <f t="shared" si="2"/>
        <v>1.0544417321683475</v>
      </c>
      <c r="J29" s="71">
        <v>23.784732237284874</v>
      </c>
      <c r="K29" s="71">
        <f t="shared" si="3"/>
        <v>1.2692990122166765</v>
      </c>
      <c r="L29" s="71">
        <f t="shared" si="4"/>
        <v>8.1722012248115288</v>
      </c>
      <c r="N29" s="212"/>
      <c r="O29" s="154"/>
    </row>
    <row r="30" spans="1:15" s="3" customFormat="1" ht="15" customHeight="1">
      <c r="A30" s="72">
        <v>22</v>
      </c>
      <c r="B30" s="73" t="s">
        <v>46</v>
      </c>
      <c r="C30" s="74">
        <v>9730</v>
      </c>
      <c r="D30" s="74">
        <v>11336</v>
      </c>
      <c r="E30" s="75">
        <f t="shared" si="0"/>
        <v>21066</v>
      </c>
      <c r="F30" s="74">
        <v>67471</v>
      </c>
      <c r="G30" s="74">
        <v>65853</v>
      </c>
      <c r="H30" s="75">
        <f t="shared" si="1"/>
        <v>133324</v>
      </c>
      <c r="I30" s="76">
        <f t="shared" si="2"/>
        <v>0.4489534436174063</v>
      </c>
      <c r="J30" s="76">
        <v>30.450557233922609</v>
      </c>
      <c r="K30" s="76">
        <f t="shared" si="3"/>
        <v>0.41853315436858501</v>
      </c>
      <c r="L30" s="76">
        <f t="shared" si="4"/>
        <v>6.3288711668090762</v>
      </c>
      <c r="N30" s="212"/>
      <c r="O30" s="154"/>
    </row>
    <row r="31" spans="1:15" s="3" customFormat="1" ht="15" customHeight="1">
      <c r="A31" s="67">
        <v>23</v>
      </c>
      <c r="B31" s="68" t="s">
        <v>47</v>
      </c>
      <c r="C31" s="69">
        <v>9874</v>
      </c>
      <c r="D31" s="69">
        <v>6913</v>
      </c>
      <c r="E31" s="70">
        <f t="shared" si="0"/>
        <v>16787</v>
      </c>
      <c r="F31" s="69">
        <v>75339</v>
      </c>
      <c r="G31" s="69">
        <v>59273</v>
      </c>
      <c r="H31" s="70">
        <f t="shared" si="1"/>
        <v>134612</v>
      </c>
      <c r="I31" s="71">
        <f t="shared" si="2"/>
        <v>0.35776044137498331</v>
      </c>
      <c r="J31" s="71">
        <v>19.375353470066134</v>
      </c>
      <c r="K31" s="71">
        <f t="shared" si="3"/>
        <v>0.42257646767171675</v>
      </c>
      <c r="L31" s="71">
        <f t="shared" si="4"/>
        <v>8.0188240900696961</v>
      </c>
      <c r="N31" s="212"/>
      <c r="O31" s="154"/>
    </row>
    <row r="32" spans="1:15" s="3" customFormat="1" ht="15" customHeight="1">
      <c r="A32" s="72">
        <v>24</v>
      </c>
      <c r="B32" s="73" t="s">
        <v>48</v>
      </c>
      <c r="C32" s="74">
        <v>5574</v>
      </c>
      <c r="D32" s="74">
        <v>4516</v>
      </c>
      <c r="E32" s="75">
        <f t="shared" si="0"/>
        <v>10090</v>
      </c>
      <c r="F32" s="74">
        <v>45610</v>
      </c>
      <c r="G32" s="74">
        <v>27989</v>
      </c>
      <c r="H32" s="75">
        <f t="shared" si="1"/>
        <v>73599</v>
      </c>
      <c r="I32" s="76">
        <f t="shared" si="2"/>
        <v>0.21503561407479488</v>
      </c>
      <c r="J32" s="76">
        <v>28.239574587181643</v>
      </c>
      <c r="K32" s="76">
        <f t="shared" si="3"/>
        <v>0.23104333524626838</v>
      </c>
      <c r="L32" s="76">
        <f t="shared" si="4"/>
        <v>7.2942517343904854</v>
      </c>
      <c r="N32" s="212"/>
      <c r="O32" s="154"/>
    </row>
    <row r="33" spans="1:15" s="3" customFormat="1" ht="15" customHeight="1">
      <c r="A33" s="67">
        <v>25</v>
      </c>
      <c r="B33" s="68" t="s">
        <v>49</v>
      </c>
      <c r="C33" s="69">
        <v>13673</v>
      </c>
      <c r="D33" s="69">
        <v>10382</v>
      </c>
      <c r="E33" s="70">
        <f t="shared" si="0"/>
        <v>24055</v>
      </c>
      <c r="F33" s="69">
        <v>99549</v>
      </c>
      <c r="G33" s="69">
        <v>57425</v>
      </c>
      <c r="H33" s="70">
        <f t="shared" si="1"/>
        <v>156974</v>
      </c>
      <c r="I33" s="71">
        <f t="shared" si="2"/>
        <v>0.51265428112677813</v>
      </c>
      <c r="J33" s="71">
        <v>25.1776724128908</v>
      </c>
      <c r="K33" s="71">
        <f t="shared" si="3"/>
        <v>0.49277566960077895</v>
      </c>
      <c r="L33" s="71">
        <f t="shared" si="4"/>
        <v>6.5256287674080236</v>
      </c>
      <c r="N33" s="212"/>
      <c r="O33" s="154"/>
    </row>
    <row r="34" spans="1:15" s="3" customFormat="1" ht="15" customHeight="1">
      <c r="A34" s="72">
        <v>26</v>
      </c>
      <c r="B34" s="73" t="s">
        <v>50</v>
      </c>
      <c r="C34" s="74">
        <v>52501</v>
      </c>
      <c r="D34" s="74">
        <v>36092</v>
      </c>
      <c r="E34" s="75">
        <f t="shared" si="0"/>
        <v>88593</v>
      </c>
      <c r="F34" s="74">
        <v>333589</v>
      </c>
      <c r="G34" s="74">
        <v>213196</v>
      </c>
      <c r="H34" s="75">
        <f t="shared" si="1"/>
        <v>546785</v>
      </c>
      <c r="I34" s="76">
        <f t="shared" si="2"/>
        <v>1.8880723644923987</v>
      </c>
      <c r="J34" s="76">
        <v>45.443959989740961</v>
      </c>
      <c r="K34" s="76">
        <f t="shared" si="3"/>
        <v>1.7164775345131162</v>
      </c>
      <c r="L34" s="76">
        <f t="shared" si="4"/>
        <v>6.1718758818416806</v>
      </c>
      <c r="N34" s="212"/>
      <c r="O34" s="154"/>
    </row>
    <row r="35" spans="1:15" s="3" customFormat="1" ht="15" customHeight="1">
      <c r="A35" s="67">
        <v>27</v>
      </c>
      <c r="B35" s="68" t="s">
        <v>51</v>
      </c>
      <c r="C35" s="69">
        <v>55817</v>
      </c>
      <c r="D35" s="69">
        <v>22764</v>
      </c>
      <c r="E35" s="70">
        <f t="shared" si="0"/>
        <v>78581</v>
      </c>
      <c r="F35" s="69">
        <v>429631</v>
      </c>
      <c r="G35" s="69">
        <v>169174</v>
      </c>
      <c r="H35" s="70">
        <f t="shared" si="1"/>
        <v>598805</v>
      </c>
      <c r="I35" s="71">
        <f t="shared" si="2"/>
        <v>1.6746990673549511</v>
      </c>
      <c r="J35" s="71">
        <v>20.449317150351835</v>
      </c>
      <c r="K35" s="71">
        <f t="shared" si="3"/>
        <v>1.8797796758399126</v>
      </c>
      <c r="L35" s="71">
        <f t="shared" si="4"/>
        <v>7.6202262633461011</v>
      </c>
      <c r="N35" s="212"/>
      <c r="O35" s="154"/>
    </row>
    <row r="36" spans="1:15" s="3" customFormat="1" ht="15" customHeight="1">
      <c r="A36" s="72">
        <v>28</v>
      </c>
      <c r="B36" s="73" t="s">
        <v>52</v>
      </c>
      <c r="C36" s="74">
        <v>8382</v>
      </c>
      <c r="D36" s="74">
        <v>11454</v>
      </c>
      <c r="E36" s="75">
        <f t="shared" si="0"/>
        <v>19836</v>
      </c>
      <c r="F36" s="74">
        <v>65072</v>
      </c>
      <c r="G36" s="74">
        <v>101337</v>
      </c>
      <c r="H36" s="75">
        <f t="shared" si="1"/>
        <v>166409</v>
      </c>
      <c r="I36" s="76">
        <f t="shared" si="2"/>
        <v>0.42273998422077619</v>
      </c>
      <c r="J36" s="76">
        <v>31.370192307692307</v>
      </c>
      <c r="K36" s="76">
        <f t="shared" si="3"/>
        <v>0.52239419523358033</v>
      </c>
      <c r="L36" s="76">
        <f t="shared" si="4"/>
        <v>8.3892417826174626</v>
      </c>
      <c r="N36" s="212"/>
      <c r="O36" s="154"/>
    </row>
    <row r="37" spans="1:15" s="3" customFormat="1" ht="15" customHeight="1">
      <c r="A37" s="67">
        <v>29</v>
      </c>
      <c r="B37" s="68" t="s">
        <v>53</v>
      </c>
      <c r="C37" s="69">
        <v>2215</v>
      </c>
      <c r="D37" s="69">
        <v>1889</v>
      </c>
      <c r="E37" s="70">
        <f t="shared" si="0"/>
        <v>4104</v>
      </c>
      <c r="F37" s="69">
        <v>15607</v>
      </c>
      <c r="G37" s="69">
        <v>14874</v>
      </c>
      <c r="H37" s="70">
        <f t="shared" si="1"/>
        <v>30481</v>
      </c>
      <c r="I37" s="71">
        <f t="shared" si="2"/>
        <v>8.746344501119506E-2</v>
      </c>
      <c r="J37" s="71">
        <v>26.606158833063208</v>
      </c>
      <c r="K37" s="71">
        <f t="shared" si="3"/>
        <v>9.5686516143446337E-2</v>
      </c>
      <c r="L37" s="71">
        <f t="shared" si="4"/>
        <v>7.4271442495126703</v>
      </c>
      <c r="N37" s="212"/>
      <c r="O37" s="154"/>
    </row>
    <row r="38" spans="1:15" s="3" customFormat="1" ht="15" customHeight="1">
      <c r="A38" s="72">
        <v>30</v>
      </c>
      <c r="B38" s="73" t="s">
        <v>54</v>
      </c>
      <c r="C38" s="74">
        <v>1677</v>
      </c>
      <c r="D38" s="74">
        <v>1671</v>
      </c>
      <c r="E38" s="75">
        <f t="shared" si="0"/>
        <v>3348</v>
      </c>
      <c r="F38" s="74">
        <v>12503</v>
      </c>
      <c r="G38" s="74">
        <v>11516</v>
      </c>
      <c r="H38" s="75">
        <f t="shared" si="1"/>
        <v>24019</v>
      </c>
      <c r="I38" s="76">
        <f t="shared" si="2"/>
        <v>7.1351757772290719E-2</v>
      </c>
      <c r="J38" s="76">
        <v>12.745060717956527</v>
      </c>
      <c r="K38" s="76">
        <f t="shared" si="3"/>
        <v>7.5400886822920427E-2</v>
      </c>
      <c r="L38" s="76">
        <f t="shared" si="4"/>
        <v>7.1741338112305852</v>
      </c>
      <c r="N38" s="212"/>
      <c r="O38" s="154"/>
    </row>
    <row r="39" spans="1:15" s="3" customFormat="1" ht="15" customHeight="1">
      <c r="A39" s="67">
        <v>31</v>
      </c>
      <c r="B39" s="68" t="s">
        <v>55</v>
      </c>
      <c r="C39" s="69">
        <v>46622</v>
      </c>
      <c r="D39" s="69">
        <v>21948</v>
      </c>
      <c r="E39" s="70">
        <f t="shared" si="0"/>
        <v>68570</v>
      </c>
      <c r="F39" s="69">
        <v>342255</v>
      </c>
      <c r="G39" s="69">
        <v>171168</v>
      </c>
      <c r="H39" s="70">
        <f t="shared" si="1"/>
        <v>513423</v>
      </c>
      <c r="I39" s="71">
        <f t="shared" si="2"/>
        <v>1.4613470819731105</v>
      </c>
      <c r="J39" s="71">
        <v>23.961449218640798</v>
      </c>
      <c r="K39" s="71">
        <f t="shared" si="3"/>
        <v>1.6117469301504757</v>
      </c>
      <c r="L39" s="71">
        <f t="shared" si="4"/>
        <v>7.4875747411404401</v>
      </c>
      <c r="N39" s="212"/>
      <c r="O39" s="154"/>
    </row>
    <row r="40" spans="1:15" s="3" customFormat="1" ht="15" customHeight="1">
      <c r="A40" s="72">
        <v>32</v>
      </c>
      <c r="B40" s="73" t="s">
        <v>56</v>
      </c>
      <c r="C40" s="74">
        <v>11079</v>
      </c>
      <c r="D40" s="74">
        <v>11513</v>
      </c>
      <c r="E40" s="75">
        <f t="shared" si="0"/>
        <v>22592</v>
      </c>
      <c r="F40" s="74">
        <v>84053</v>
      </c>
      <c r="G40" s="74">
        <v>92487</v>
      </c>
      <c r="H40" s="75">
        <f t="shared" si="1"/>
        <v>176540</v>
      </c>
      <c r="I40" s="76">
        <f t="shared" si="2"/>
        <v>0.4814751826737132</v>
      </c>
      <c r="J40" s="76">
        <v>32.491514698268425</v>
      </c>
      <c r="K40" s="76">
        <f t="shared" si="3"/>
        <v>0.55419761687490621</v>
      </c>
      <c r="L40" s="76">
        <f t="shared" si="4"/>
        <v>7.8142705382436262</v>
      </c>
      <c r="N40" s="212"/>
      <c r="O40" s="154"/>
    </row>
    <row r="41" spans="1:15" s="3" customFormat="1" ht="15" customHeight="1">
      <c r="A41" s="67">
        <v>33</v>
      </c>
      <c r="B41" s="68" t="s">
        <v>57</v>
      </c>
      <c r="C41" s="69">
        <v>67395</v>
      </c>
      <c r="D41" s="69">
        <v>37703</v>
      </c>
      <c r="E41" s="70">
        <f t="shared" si="0"/>
        <v>105098</v>
      </c>
      <c r="F41" s="69">
        <v>469372</v>
      </c>
      <c r="G41" s="69">
        <v>266422</v>
      </c>
      <c r="H41" s="70">
        <f t="shared" si="1"/>
        <v>735794</v>
      </c>
      <c r="I41" s="71">
        <f t="shared" si="2"/>
        <v>2.2398228907862037</v>
      </c>
      <c r="J41" s="71">
        <v>31.190792753864049</v>
      </c>
      <c r="K41" s="71">
        <f t="shared" si="3"/>
        <v>2.3098180656556857</v>
      </c>
      <c r="L41" s="71">
        <f t="shared" si="4"/>
        <v>7.0010276123237363</v>
      </c>
      <c r="N41" s="212"/>
      <c r="O41" s="154"/>
    </row>
    <row r="42" spans="1:15" s="3" customFormat="1" ht="15" customHeight="1">
      <c r="A42" s="72">
        <v>34</v>
      </c>
      <c r="B42" s="73" t="s">
        <v>58</v>
      </c>
      <c r="C42" s="74">
        <v>511242</v>
      </c>
      <c r="D42" s="74">
        <v>447660</v>
      </c>
      <c r="E42" s="75">
        <f t="shared" si="0"/>
        <v>958902</v>
      </c>
      <c r="F42" s="74">
        <v>3515753</v>
      </c>
      <c r="G42" s="74">
        <v>2615408</v>
      </c>
      <c r="H42" s="75">
        <f t="shared" si="1"/>
        <v>6131161</v>
      </c>
      <c r="I42" s="76">
        <f t="shared" si="2"/>
        <v>20.435885075079181</v>
      </c>
      <c r="J42" s="76">
        <v>21.35717206597301</v>
      </c>
      <c r="K42" s="76">
        <f t="shared" si="3"/>
        <v>19.247053443278389</v>
      </c>
      <c r="L42" s="76">
        <f t="shared" si="4"/>
        <v>6.3939391095231839</v>
      </c>
      <c r="N42" s="212"/>
      <c r="O42" s="154"/>
    </row>
    <row r="43" spans="1:15" s="3" customFormat="1" ht="15" customHeight="1">
      <c r="A43" s="67">
        <v>35</v>
      </c>
      <c r="B43" s="68" t="s">
        <v>59</v>
      </c>
      <c r="C43" s="69">
        <v>181770</v>
      </c>
      <c r="D43" s="69">
        <v>156644</v>
      </c>
      <c r="E43" s="70">
        <f t="shared" si="0"/>
        <v>338414</v>
      </c>
      <c r="F43" s="69">
        <v>1191718</v>
      </c>
      <c r="G43" s="69">
        <v>1031345</v>
      </c>
      <c r="H43" s="70">
        <f t="shared" si="1"/>
        <v>2223063</v>
      </c>
      <c r="I43" s="71">
        <f t="shared" si="2"/>
        <v>7.2121964619928285</v>
      </c>
      <c r="J43" s="71">
        <v>34.257005996752603</v>
      </c>
      <c r="K43" s="71">
        <f t="shared" si="3"/>
        <v>6.9786802807453254</v>
      </c>
      <c r="L43" s="71">
        <f t="shared" si="4"/>
        <v>6.5690633366231896</v>
      </c>
      <c r="N43" s="212"/>
      <c r="O43" s="154"/>
    </row>
    <row r="44" spans="1:15" s="3" customFormat="1" ht="15" customHeight="1">
      <c r="A44" s="72">
        <v>36</v>
      </c>
      <c r="B44" s="73" t="s">
        <v>60</v>
      </c>
      <c r="C44" s="74">
        <v>3179</v>
      </c>
      <c r="D44" s="74">
        <v>3389</v>
      </c>
      <c r="E44" s="75">
        <f t="shared" si="0"/>
        <v>6568</v>
      </c>
      <c r="F44" s="74">
        <v>24575</v>
      </c>
      <c r="G44" s="74">
        <v>20603</v>
      </c>
      <c r="H44" s="75">
        <f t="shared" si="1"/>
        <v>45178</v>
      </c>
      <c r="I44" s="76">
        <f t="shared" si="2"/>
        <v>0.13997561082688334</v>
      </c>
      <c r="J44" s="76">
        <v>23.418669328959567</v>
      </c>
      <c r="K44" s="76">
        <f t="shared" si="3"/>
        <v>0.14182360901311042</v>
      </c>
      <c r="L44" s="76">
        <f t="shared" si="4"/>
        <v>6.8785018270401945</v>
      </c>
      <c r="N44" s="212"/>
      <c r="O44" s="154"/>
    </row>
    <row r="45" spans="1:15" s="3" customFormat="1" ht="15" customHeight="1">
      <c r="A45" s="67">
        <v>37</v>
      </c>
      <c r="B45" s="68" t="s">
        <v>61</v>
      </c>
      <c r="C45" s="69">
        <v>9222</v>
      </c>
      <c r="D45" s="69">
        <v>6205</v>
      </c>
      <c r="E45" s="70">
        <f t="shared" si="0"/>
        <v>15427</v>
      </c>
      <c r="F45" s="69">
        <v>58693</v>
      </c>
      <c r="G45" s="69">
        <v>40322</v>
      </c>
      <c r="H45" s="70">
        <f t="shared" si="1"/>
        <v>99015</v>
      </c>
      <c r="I45" s="71">
        <f t="shared" si="2"/>
        <v>0.32877645374944109</v>
      </c>
      <c r="J45" s="71">
        <v>26.405244420101326</v>
      </c>
      <c r="K45" s="71">
        <f t="shared" si="3"/>
        <v>0.31082971017825328</v>
      </c>
      <c r="L45" s="71">
        <f t="shared" si="4"/>
        <v>6.4182926038763206</v>
      </c>
      <c r="N45" s="212"/>
      <c r="O45" s="154"/>
    </row>
    <row r="46" spans="1:15" s="3" customFormat="1" ht="15" customHeight="1">
      <c r="A46" s="72">
        <v>38</v>
      </c>
      <c r="B46" s="73" t="s">
        <v>62</v>
      </c>
      <c r="C46" s="74">
        <v>50833</v>
      </c>
      <c r="D46" s="74">
        <v>23994</v>
      </c>
      <c r="E46" s="75">
        <f t="shared" si="0"/>
        <v>74827</v>
      </c>
      <c r="F46" s="74">
        <v>325954</v>
      </c>
      <c r="G46" s="74">
        <v>150128</v>
      </c>
      <c r="H46" s="75">
        <f t="shared" si="1"/>
        <v>476082</v>
      </c>
      <c r="I46" s="76">
        <f t="shared" si="2"/>
        <v>1.5946947368062119</v>
      </c>
      <c r="J46" s="76">
        <v>29.245176091706043</v>
      </c>
      <c r="K46" s="76">
        <f t="shared" si="3"/>
        <v>1.4945253757620884</v>
      </c>
      <c r="L46" s="76">
        <f t="shared" si="4"/>
        <v>6.3624360190840203</v>
      </c>
      <c r="N46" s="212"/>
      <c r="O46" s="154"/>
    </row>
    <row r="47" spans="1:15" s="3" customFormat="1" ht="15" customHeight="1">
      <c r="A47" s="67">
        <v>39</v>
      </c>
      <c r="B47" s="68" t="s">
        <v>63</v>
      </c>
      <c r="C47" s="69">
        <v>16081</v>
      </c>
      <c r="D47" s="69">
        <v>12747</v>
      </c>
      <c r="E47" s="70">
        <f t="shared" si="0"/>
        <v>28828</v>
      </c>
      <c r="F47" s="69">
        <v>93398</v>
      </c>
      <c r="G47" s="69">
        <v>67291</v>
      </c>
      <c r="H47" s="70">
        <f t="shared" si="1"/>
        <v>160689</v>
      </c>
      <c r="I47" s="71">
        <f t="shared" si="2"/>
        <v>0.61437529063906704</v>
      </c>
      <c r="J47" s="71">
        <v>40.96690303969077</v>
      </c>
      <c r="K47" s="71">
        <f t="shared" si="3"/>
        <v>0.50443786596811935</v>
      </c>
      <c r="L47" s="71">
        <f t="shared" si="4"/>
        <v>5.5740599417233243</v>
      </c>
      <c r="N47" s="212"/>
      <c r="O47" s="154"/>
    </row>
    <row r="48" spans="1:15" s="3" customFormat="1" ht="15" customHeight="1">
      <c r="A48" s="72">
        <v>40</v>
      </c>
      <c r="B48" s="73" t="s">
        <v>64</v>
      </c>
      <c r="C48" s="74">
        <v>4268</v>
      </c>
      <c r="D48" s="74">
        <v>2519</v>
      </c>
      <c r="E48" s="75">
        <f t="shared" si="0"/>
        <v>6787</v>
      </c>
      <c r="F48" s="74">
        <v>38320</v>
      </c>
      <c r="G48" s="74">
        <v>21790</v>
      </c>
      <c r="H48" s="75">
        <f t="shared" si="1"/>
        <v>60110</v>
      </c>
      <c r="I48" s="76">
        <f t="shared" si="2"/>
        <v>0.14464288530481992</v>
      </c>
      <c r="J48" s="76">
        <v>22.951540360488316</v>
      </c>
      <c r="K48" s="76">
        <f t="shared" si="3"/>
        <v>0.18869841820749184</v>
      </c>
      <c r="L48" s="76">
        <f t="shared" si="4"/>
        <v>8.8566376897008983</v>
      </c>
      <c r="N48" s="212"/>
      <c r="O48" s="154"/>
    </row>
    <row r="49" spans="1:15" s="3" customFormat="1" ht="15" customHeight="1">
      <c r="A49" s="67">
        <v>41</v>
      </c>
      <c r="B49" s="68" t="s">
        <v>65</v>
      </c>
      <c r="C49" s="69">
        <v>162956</v>
      </c>
      <c r="D49" s="69">
        <v>89132</v>
      </c>
      <c r="E49" s="70">
        <f t="shared" si="0"/>
        <v>252088</v>
      </c>
      <c r="F49" s="69">
        <v>1058620</v>
      </c>
      <c r="G49" s="69">
        <v>544347</v>
      </c>
      <c r="H49" s="70">
        <f t="shared" si="1"/>
        <v>1602967</v>
      </c>
      <c r="I49" s="71">
        <f t="shared" si="2"/>
        <v>5.3724378474615353</v>
      </c>
      <c r="J49" s="71">
        <v>41.560000263780907</v>
      </c>
      <c r="K49" s="71">
        <f t="shared" si="3"/>
        <v>5.0320635058860193</v>
      </c>
      <c r="L49" s="71">
        <f t="shared" si="4"/>
        <v>6.3587596394909713</v>
      </c>
      <c r="N49" s="212"/>
      <c r="O49" s="154"/>
    </row>
    <row r="50" spans="1:15" s="3" customFormat="1" ht="15" customHeight="1">
      <c r="A50" s="72">
        <v>42</v>
      </c>
      <c r="B50" s="73" t="s">
        <v>68</v>
      </c>
      <c r="C50" s="74">
        <v>56110</v>
      </c>
      <c r="D50" s="74">
        <v>29905</v>
      </c>
      <c r="E50" s="75">
        <f t="shared" si="0"/>
        <v>86015</v>
      </c>
      <c r="F50" s="74">
        <v>417111</v>
      </c>
      <c r="G50" s="74">
        <v>195578</v>
      </c>
      <c r="H50" s="75">
        <f t="shared" si="1"/>
        <v>612689</v>
      </c>
      <c r="I50" s="76">
        <f t="shared" si="2"/>
        <v>1.8331306585375104</v>
      </c>
      <c r="J50" s="76">
        <v>22.048061518743992</v>
      </c>
      <c r="K50" s="76">
        <f t="shared" si="3"/>
        <v>1.923364584147895</v>
      </c>
      <c r="L50" s="76">
        <f t="shared" si="4"/>
        <v>7.1230483055281058</v>
      </c>
      <c r="N50" s="212"/>
      <c r="O50" s="154"/>
    </row>
    <row r="51" spans="1:15" s="3" customFormat="1" ht="15" customHeight="1">
      <c r="A51" s="67">
        <v>43</v>
      </c>
      <c r="B51" s="68" t="s">
        <v>69</v>
      </c>
      <c r="C51" s="69">
        <v>21327</v>
      </c>
      <c r="D51" s="69">
        <v>14179</v>
      </c>
      <c r="E51" s="70">
        <f t="shared" si="0"/>
        <v>35506</v>
      </c>
      <c r="F51" s="69">
        <v>130922</v>
      </c>
      <c r="G51" s="69">
        <v>83424</v>
      </c>
      <c r="H51" s="70">
        <f t="shared" si="1"/>
        <v>214346</v>
      </c>
      <c r="I51" s="71">
        <f t="shared" si="2"/>
        <v>0.75669519458272216</v>
      </c>
      <c r="J51" s="71">
        <v>36.761401873996995</v>
      </c>
      <c r="K51" s="71">
        <f t="shared" si="3"/>
        <v>0.6728789078207128</v>
      </c>
      <c r="L51" s="71">
        <f t="shared" si="4"/>
        <v>6.0368951726468767</v>
      </c>
      <c r="N51" s="212"/>
      <c r="O51" s="154"/>
    </row>
    <row r="52" spans="1:15" s="3" customFormat="1" ht="15" customHeight="1">
      <c r="A52" s="72">
        <v>44</v>
      </c>
      <c r="B52" s="73" t="s">
        <v>70</v>
      </c>
      <c r="C52" s="74">
        <v>18150</v>
      </c>
      <c r="D52" s="74">
        <v>11762</v>
      </c>
      <c r="E52" s="75">
        <f t="shared" si="0"/>
        <v>29912</v>
      </c>
      <c r="F52" s="74">
        <v>145664</v>
      </c>
      <c r="G52" s="74">
        <v>90172</v>
      </c>
      <c r="H52" s="75">
        <f t="shared" si="1"/>
        <v>235836</v>
      </c>
      <c r="I52" s="76">
        <f t="shared" si="2"/>
        <v>0.63747723371707277</v>
      </c>
      <c r="J52" s="76">
        <v>19.983031258559528</v>
      </c>
      <c r="K52" s="76">
        <f t="shared" si="3"/>
        <v>0.74034071130231327</v>
      </c>
      <c r="L52" s="76">
        <f t="shared" si="4"/>
        <v>7.8843273602567532</v>
      </c>
      <c r="N52" s="212"/>
      <c r="O52" s="154"/>
    </row>
    <row r="53" spans="1:15" s="3" customFormat="1" ht="15" customHeight="1">
      <c r="A53" s="67">
        <v>45</v>
      </c>
      <c r="B53" s="68" t="s">
        <v>71</v>
      </c>
      <c r="C53" s="69">
        <v>60393</v>
      </c>
      <c r="D53" s="69">
        <v>47047</v>
      </c>
      <c r="E53" s="70">
        <f t="shared" si="0"/>
        <v>107440</v>
      </c>
      <c r="F53" s="69">
        <v>390157</v>
      </c>
      <c r="G53" s="69">
        <v>320222</v>
      </c>
      <c r="H53" s="70">
        <f t="shared" si="1"/>
        <v>710379</v>
      </c>
      <c r="I53" s="71">
        <f t="shared" si="2"/>
        <v>2.2897350224178359</v>
      </c>
      <c r="J53" s="71">
        <v>39.116599797572327</v>
      </c>
      <c r="K53" s="71">
        <f t="shared" si="3"/>
        <v>2.2300348299421038</v>
      </c>
      <c r="L53" s="71">
        <f t="shared" si="4"/>
        <v>6.6118670886075952</v>
      </c>
      <c r="N53" s="212"/>
      <c r="O53" s="154"/>
    </row>
    <row r="54" spans="1:15" s="3" customFormat="1" ht="15" customHeight="1">
      <c r="A54" s="72">
        <v>46</v>
      </c>
      <c r="B54" s="73" t="s">
        <v>72</v>
      </c>
      <c r="C54" s="74">
        <v>23870</v>
      </c>
      <c r="D54" s="74">
        <v>10203</v>
      </c>
      <c r="E54" s="75">
        <f t="shared" si="0"/>
        <v>34073</v>
      </c>
      <c r="F54" s="74">
        <v>199926</v>
      </c>
      <c r="G54" s="74">
        <v>67720</v>
      </c>
      <c r="H54" s="75">
        <f t="shared" si="1"/>
        <v>267646</v>
      </c>
      <c r="I54" s="76">
        <f t="shared" si="2"/>
        <v>0.72615544879786786</v>
      </c>
      <c r="J54" s="76">
        <v>16.547279676368177</v>
      </c>
      <c r="K54" s="76">
        <f t="shared" si="3"/>
        <v>0.84019924870341656</v>
      </c>
      <c r="L54" s="76">
        <f t="shared" si="4"/>
        <v>7.8550758665218794</v>
      </c>
      <c r="N54" s="212"/>
      <c r="O54" s="154"/>
    </row>
    <row r="55" spans="1:15" s="3" customFormat="1" ht="15" customHeight="1">
      <c r="A55" s="67">
        <v>47</v>
      </c>
      <c r="B55" s="68" t="s">
        <v>73</v>
      </c>
      <c r="C55" s="69">
        <v>8613</v>
      </c>
      <c r="D55" s="69">
        <v>6195</v>
      </c>
      <c r="E55" s="70">
        <f t="shared" si="0"/>
        <v>14808</v>
      </c>
      <c r="F55" s="69">
        <v>78703</v>
      </c>
      <c r="G55" s="69">
        <v>52062</v>
      </c>
      <c r="H55" s="70">
        <f t="shared" si="1"/>
        <v>130765</v>
      </c>
      <c r="I55" s="71">
        <f t="shared" si="2"/>
        <v>0.31558447702869796</v>
      </c>
      <c r="J55" s="71">
        <v>12.578573612857191</v>
      </c>
      <c r="K55" s="71">
        <f t="shared" si="3"/>
        <v>0.41049989447517338</v>
      </c>
      <c r="L55" s="71">
        <f t="shared" si="4"/>
        <v>8.8306996218260405</v>
      </c>
      <c r="N55" s="212"/>
      <c r="O55" s="154"/>
    </row>
    <row r="56" spans="1:15" s="3" customFormat="1" ht="15" customHeight="1">
      <c r="A56" s="72">
        <v>48</v>
      </c>
      <c r="B56" s="73" t="s">
        <v>74</v>
      </c>
      <c r="C56" s="74">
        <f>(40619+1)+0</f>
        <v>40620</v>
      </c>
      <c r="D56" s="74">
        <v>33334</v>
      </c>
      <c r="E56" s="75">
        <f t="shared" si="0"/>
        <v>73954</v>
      </c>
      <c r="F56" s="74">
        <f>((280891+12)+11692)+0</f>
        <v>292595</v>
      </c>
      <c r="G56" s="74">
        <v>218942</v>
      </c>
      <c r="H56" s="75">
        <f t="shared" si="1"/>
        <v>511537</v>
      </c>
      <c r="I56" s="76">
        <f t="shared" si="2"/>
        <v>1.5760895741612866</v>
      </c>
      <c r="J56" s="76">
        <v>31.231893238734742</v>
      </c>
      <c r="K56" s="76">
        <f t="shared" si="3"/>
        <v>1.6058263642423183</v>
      </c>
      <c r="L56" s="76">
        <f t="shared" si="4"/>
        <v>6.9169618952321716</v>
      </c>
      <c r="N56" s="212"/>
      <c r="O56" s="154"/>
    </row>
    <row r="57" spans="1:15" s="3" customFormat="1" ht="15" customHeight="1">
      <c r="A57" s="67">
        <v>49</v>
      </c>
      <c r="B57" s="68" t="s">
        <v>75</v>
      </c>
      <c r="C57" s="69">
        <v>2510</v>
      </c>
      <c r="D57" s="69">
        <v>2160</v>
      </c>
      <c r="E57" s="70">
        <f t="shared" si="0"/>
        <v>4670</v>
      </c>
      <c r="F57" s="69">
        <v>20705</v>
      </c>
      <c r="G57" s="69">
        <v>18515</v>
      </c>
      <c r="H57" s="70">
        <f t="shared" si="1"/>
        <v>39220</v>
      </c>
      <c r="I57" s="71">
        <f t="shared" si="2"/>
        <v>9.9525898684766329E-2</v>
      </c>
      <c r="J57" s="71">
        <v>14.044268013954047</v>
      </c>
      <c r="K57" s="71">
        <f t="shared" si="3"/>
        <v>0.12312014576772302</v>
      </c>
      <c r="L57" s="71">
        <f t="shared" si="4"/>
        <v>8.3982869379014993</v>
      </c>
      <c r="N57" s="212"/>
      <c r="O57" s="154"/>
    </row>
    <row r="58" spans="1:15" s="3" customFormat="1" ht="15" customHeight="1">
      <c r="A58" s="72">
        <v>50</v>
      </c>
      <c r="B58" s="73" t="s">
        <v>76</v>
      </c>
      <c r="C58" s="74">
        <v>6448</v>
      </c>
      <c r="D58" s="74">
        <v>4716</v>
      </c>
      <c r="E58" s="75">
        <f t="shared" si="0"/>
        <v>11164</v>
      </c>
      <c r="F58" s="74">
        <v>49628</v>
      </c>
      <c r="G58" s="74">
        <v>32096</v>
      </c>
      <c r="H58" s="75">
        <f t="shared" si="1"/>
        <v>81724</v>
      </c>
      <c r="I58" s="76">
        <f t="shared" si="2"/>
        <v>0.23792443959673046</v>
      </c>
      <c r="J58" s="76">
        <v>19.888124844122991</v>
      </c>
      <c r="K58" s="76">
        <f t="shared" si="3"/>
        <v>0.25654948477107076</v>
      </c>
      <c r="L58" s="76">
        <f t="shared" si="4"/>
        <v>7.3203152991759231</v>
      </c>
      <c r="N58" s="212"/>
      <c r="O58" s="154"/>
    </row>
    <row r="59" spans="1:15" s="3" customFormat="1" ht="15" customHeight="1">
      <c r="A59" s="67">
        <v>51</v>
      </c>
      <c r="B59" s="68" t="s">
        <v>77</v>
      </c>
      <c r="C59" s="69">
        <v>5533</v>
      </c>
      <c r="D59" s="69">
        <v>4392</v>
      </c>
      <c r="E59" s="70">
        <f t="shared" si="0"/>
        <v>9925</v>
      </c>
      <c r="F59" s="69">
        <v>44222</v>
      </c>
      <c r="G59" s="69">
        <v>29218</v>
      </c>
      <c r="H59" s="70">
        <f t="shared" si="1"/>
        <v>73440</v>
      </c>
      <c r="I59" s="71">
        <f t="shared" si="2"/>
        <v>0.21151917439963722</v>
      </c>
      <c r="J59" s="71">
        <v>19.959778783308195</v>
      </c>
      <c r="K59" s="71">
        <f t="shared" si="3"/>
        <v>0.23054419952018304</v>
      </c>
      <c r="L59" s="71">
        <f t="shared" si="4"/>
        <v>7.3994962216624689</v>
      </c>
      <c r="N59" s="212"/>
      <c r="O59" s="154"/>
    </row>
    <row r="60" spans="1:15" s="3" customFormat="1" ht="15" customHeight="1">
      <c r="A60" s="72">
        <v>52</v>
      </c>
      <c r="B60" s="73" t="s">
        <v>78</v>
      </c>
      <c r="C60" s="74">
        <v>14722</v>
      </c>
      <c r="D60" s="74">
        <v>18613</v>
      </c>
      <c r="E60" s="75">
        <f t="shared" si="0"/>
        <v>33335</v>
      </c>
      <c r="F60" s="74">
        <v>116242</v>
      </c>
      <c r="G60" s="74">
        <v>131865</v>
      </c>
      <c r="H60" s="75">
        <f t="shared" si="1"/>
        <v>248107</v>
      </c>
      <c r="I60" s="76">
        <f t="shared" si="2"/>
        <v>0.71042737315988969</v>
      </c>
      <c r="J60" s="76">
        <v>31.634938409854424</v>
      </c>
      <c r="K60" s="76">
        <f t="shared" si="3"/>
        <v>0.77886206032617167</v>
      </c>
      <c r="L60" s="76">
        <f t="shared" si="4"/>
        <v>7.4428378581070946</v>
      </c>
      <c r="N60" s="212"/>
      <c r="O60" s="154"/>
    </row>
    <row r="61" spans="1:15" s="3" customFormat="1" ht="15" customHeight="1">
      <c r="A61" s="67">
        <v>53</v>
      </c>
      <c r="B61" s="68" t="s">
        <v>79</v>
      </c>
      <c r="C61" s="69">
        <v>7997</v>
      </c>
      <c r="D61" s="69">
        <v>5830</v>
      </c>
      <c r="E61" s="70">
        <f t="shared" si="0"/>
        <v>13827</v>
      </c>
      <c r="F61" s="69">
        <v>51722</v>
      </c>
      <c r="G61" s="69">
        <v>39728</v>
      </c>
      <c r="H61" s="70">
        <f t="shared" si="1"/>
        <v>91450</v>
      </c>
      <c r="I61" s="71">
        <f t="shared" si="2"/>
        <v>0.29467764477821495</v>
      </c>
      <c r="J61" s="71">
        <v>26.350694642959237</v>
      </c>
      <c r="K61" s="71">
        <f t="shared" si="3"/>
        <v>0.28708152295916034</v>
      </c>
      <c r="L61" s="71">
        <f t="shared" si="4"/>
        <v>6.613871411007449</v>
      </c>
      <c r="N61" s="212"/>
      <c r="O61" s="154"/>
    </row>
    <row r="62" spans="1:15" s="3" customFormat="1" ht="15" customHeight="1">
      <c r="A62" s="72">
        <v>54</v>
      </c>
      <c r="B62" s="73" t="s">
        <v>80</v>
      </c>
      <c r="C62" s="74">
        <v>45661</v>
      </c>
      <c r="D62" s="74">
        <v>26847</v>
      </c>
      <c r="E62" s="75">
        <f t="shared" si="0"/>
        <v>72508</v>
      </c>
      <c r="F62" s="74">
        <v>334824</v>
      </c>
      <c r="G62" s="74">
        <v>167786</v>
      </c>
      <c r="H62" s="75">
        <f t="shared" si="1"/>
        <v>502610</v>
      </c>
      <c r="I62" s="76">
        <f t="shared" si="2"/>
        <v>1.5452727755535407</v>
      </c>
      <c r="J62" s="76">
        <v>32.310503097009935</v>
      </c>
      <c r="K62" s="76">
        <f t="shared" si="3"/>
        <v>1.577802561558268</v>
      </c>
      <c r="L62" s="76">
        <f t="shared" si="4"/>
        <v>6.9317868373145028</v>
      </c>
      <c r="N62" s="212"/>
      <c r="O62" s="154"/>
    </row>
    <row r="63" spans="1:15" s="3" customFormat="1" ht="15" customHeight="1">
      <c r="A63" s="67">
        <v>55</v>
      </c>
      <c r="B63" s="68" t="s">
        <v>81</v>
      </c>
      <c r="C63" s="69">
        <v>41928</v>
      </c>
      <c r="D63" s="69">
        <v>39309</v>
      </c>
      <c r="E63" s="70">
        <f t="shared" si="0"/>
        <v>81237</v>
      </c>
      <c r="F63" s="69">
        <v>273353</v>
      </c>
      <c r="G63" s="69">
        <v>280542</v>
      </c>
      <c r="H63" s="70">
        <f t="shared" si="1"/>
        <v>553895</v>
      </c>
      <c r="I63" s="71">
        <f t="shared" si="2"/>
        <v>1.7313030902471864</v>
      </c>
      <c r="J63" s="71">
        <v>37.477682793491454</v>
      </c>
      <c r="K63" s="71">
        <f t="shared" si="3"/>
        <v>1.7387973773588206</v>
      </c>
      <c r="L63" s="71">
        <f t="shared" si="4"/>
        <v>6.8182601523936137</v>
      </c>
      <c r="N63" s="212"/>
      <c r="O63" s="154"/>
    </row>
    <row r="64" spans="1:15" s="3" customFormat="1" ht="15" customHeight="1">
      <c r="A64" s="72">
        <v>56</v>
      </c>
      <c r="B64" s="73" t="s">
        <v>82</v>
      </c>
      <c r="C64" s="74">
        <v>3068</v>
      </c>
      <c r="D64" s="74">
        <v>2476</v>
      </c>
      <c r="E64" s="75">
        <f t="shared" si="0"/>
        <v>5544</v>
      </c>
      <c r="F64" s="74">
        <v>21208</v>
      </c>
      <c r="G64" s="74">
        <v>16781</v>
      </c>
      <c r="H64" s="75">
        <f t="shared" si="1"/>
        <v>37989</v>
      </c>
      <c r="I64" s="76">
        <f t="shared" si="2"/>
        <v>0.11815237308529861</v>
      </c>
      <c r="J64" s="76">
        <v>16.189697465249388</v>
      </c>
      <c r="K64" s="76">
        <f t="shared" si="3"/>
        <v>0.11925576791356526</v>
      </c>
      <c r="L64" s="76">
        <f t="shared" si="4"/>
        <v>6.8522727272727275</v>
      </c>
      <c r="N64" s="212"/>
      <c r="O64" s="154"/>
    </row>
    <row r="65" spans="1:15" s="3" customFormat="1" ht="15" customHeight="1">
      <c r="A65" s="67">
        <v>57</v>
      </c>
      <c r="B65" s="68" t="s">
        <v>83</v>
      </c>
      <c r="C65" s="69">
        <v>4727</v>
      </c>
      <c r="D65" s="69">
        <v>4533</v>
      </c>
      <c r="E65" s="70">
        <f t="shared" si="0"/>
        <v>9260</v>
      </c>
      <c r="F65" s="69">
        <v>33501</v>
      </c>
      <c r="G65" s="69">
        <v>35414</v>
      </c>
      <c r="H65" s="70">
        <f t="shared" si="1"/>
        <v>68915</v>
      </c>
      <c r="I65" s="71">
        <f t="shared" si="2"/>
        <v>0.19734685692097131</v>
      </c>
      <c r="J65" s="71">
        <v>29.965698013073588</v>
      </c>
      <c r="K65" s="71">
        <f t="shared" si="3"/>
        <v>0.21633923624637003</v>
      </c>
      <c r="L65" s="71">
        <f t="shared" si="4"/>
        <v>7.4422246220302375</v>
      </c>
      <c r="N65" s="212"/>
      <c r="O65" s="154"/>
    </row>
    <row r="66" spans="1:15" s="3" customFormat="1" ht="15" customHeight="1">
      <c r="A66" s="72">
        <v>58</v>
      </c>
      <c r="B66" s="73" t="s">
        <v>84</v>
      </c>
      <c r="C66" s="74">
        <v>14113</v>
      </c>
      <c r="D66" s="74">
        <v>8178</v>
      </c>
      <c r="E66" s="75">
        <f t="shared" si="0"/>
        <v>22291</v>
      </c>
      <c r="F66" s="74">
        <v>96833</v>
      </c>
      <c r="G66" s="74">
        <v>49833</v>
      </c>
      <c r="H66" s="75">
        <f t="shared" si="1"/>
        <v>146666</v>
      </c>
      <c r="I66" s="76">
        <f t="shared" si="2"/>
        <v>0.47506034423600124</v>
      </c>
      <c r="J66" s="76">
        <v>25.787233058004212</v>
      </c>
      <c r="K66" s="76">
        <f t="shared" si="3"/>
        <v>0.46041660630211279</v>
      </c>
      <c r="L66" s="76">
        <f t="shared" si="4"/>
        <v>6.5796061190615047</v>
      </c>
      <c r="N66" s="212"/>
      <c r="O66" s="154"/>
    </row>
    <row r="67" spans="1:15" s="3" customFormat="1" ht="15" customHeight="1">
      <c r="A67" s="67">
        <v>59</v>
      </c>
      <c r="B67" s="68" t="s">
        <v>85</v>
      </c>
      <c r="C67" s="69">
        <v>68802</v>
      </c>
      <c r="D67" s="69">
        <v>52232</v>
      </c>
      <c r="E67" s="70">
        <f t="shared" si="0"/>
        <v>121034</v>
      </c>
      <c r="F67" s="69">
        <v>414640</v>
      </c>
      <c r="G67" s="69">
        <v>297049</v>
      </c>
      <c r="H67" s="70">
        <f t="shared" si="1"/>
        <v>711689</v>
      </c>
      <c r="I67" s="71">
        <f t="shared" si="2"/>
        <v>2.579447028139616</v>
      </c>
      <c r="J67" s="71">
        <v>40.228272863847266</v>
      </c>
      <c r="K67" s="71">
        <f t="shared" si="3"/>
        <v>2.2341472060501024</v>
      </c>
      <c r="L67" s="71">
        <f t="shared" si="4"/>
        <v>5.8800750202422458</v>
      </c>
      <c r="N67" s="212"/>
      <c r="O67" s="154"/>
    </row>
    <row r="68" spans="1:15" s="3" customFormat="1" ht="15" customHeight="1">
      <c r="A68" s="72">
        <v>60</v>
      </c>
      <c r="B68" s="73" t="s">
        <v>86</v>
      </c>
      <c r="C68" s="74">
        <v>9447</v>
      </c>
      <c r="D68" s="74">
        <v>9718</v>
      </c>
      <c r="E68" s="75">
        <f t="shared" si="0"/>
        <v>19165</v>
      </c>
      <c r="F68" s="74">
        <v>74911</v>
      </c>
      <c r="G68" s="74">
        <v>60307</v>
      </c>
      <c r="H68" s="75">
        <f t="shared" si="1"/>
        <v>135218</v>
      </c>
      <c r="I68" s="76">
        <f t="shared" si="2"/>
        <v>0.40843979620846821</v>
      </c>
      <c r="J68" s="76">
        <v>26.925454494366235</v>
      </c>
      <c r="K68" s="76">
        <f t="shared" si="3"/>
        <v>0.42447883402396663</v>
      </c>
      <c r="L68" s="76">
        <f t="shared" si="4"/>
        <v>7.0554656926689274</v>
      </c>
      <c r="N68" s="212"/>
      <c r="O68" s="154"/>
    </row>
    <row r="69" spans="1:15" s="3" customFormat="1" ht="15" customHeight="1">
      <c r="A69" s="67">
        <v>61</v>
      </c>
      <c r="B69" s="68" t="s">
        <v>87</v>
      </c>
      <c r="C69" s="69">
        <v>19851</v>
      </c>
      <c r="D69" s="69">
        <v>18246</v>
      </c>
      <c r="E69" s="70">
        <f t="shared" si="0"/>
        <v>38097</v>
      </c>
      <c r="F69" s="69">
        <v>141362</v>
      </c>
      <c r="G69" s="69">
        <v>143341</v>
      </c>
      <c r="H69" s="70">
        <f t="shared" si="1"/>
        <v>284703</v>
      </c>
      <c r="I69" s="71">
        <f t="shared" si="2"/>
        <v>0.81191395336050154</v>
      </c>
      <c r="J69" s="71">
        <v>29.924828566715629</v>
      </c>
      <c r="K69" s="71">
        <f t="shared" si="3"/>
        <v>0.89374489700428472</v>
      </c>
      <c r="L69" s="71">
        <f t="shared" si="4"/>
        <v>7.4731081187495079</v>
      </c>
      <c r="N69" s="212"/>
      <c r="O69" s="154"/>
    </row>
    <row r="70" spans="1:15" s="3" customFormat="1" ht="15" customHeight="1">
      <c r="A70" s="72">
        <v>62</v>
      </c>
      <c r="B70" s="73" t="s">
        <v>88</v>
      </c>
      <c r="C70" s="74">
        <v>1322</v>
      </c>
      <c r="D70" s="74">
        <v>1599</v>
      </c>
      <c r="E70" s="75">
        <f t="shared" si="0"/>
        <v>2921</v>
      </c>
      <c r="F70" s="74">
        <v>9579</v>
      </c>
      <c r="G70" s="74">
        <v>12903</v>
      </c>
      <c r="H70" s="75">
        <f t="shared" si="1"/>
        <v>22482</v>
      </c>
      <c r="I70" s="76">
        <f t="shared" si="2"/>
        <v>6.2251638128094727E-2</v>
      </c>
      <c r="J70" s="76">
        <v>27.352748384680215</v>
      </c>
      <c r="K70" s="76">
        <f t="shared" si="3"/>
        <v>7.0575908137428575E-2</v>
      </c>
      <c r="L70" s="76">
        <f t="shared" si="4"/>
        <v>7.6966792194453957</v>
      </c>
      <c r="N70" s="212"/>
      <c r="O70" s="154"/>
    </row>
    <row r="71" spans="1:15" s="3" customFormat="1" ht="15" customHeight="1">
      <c r="A71" s="67">
        <v>63</v>
      </c>
      <c r="B71" s="68" t="s">
        <v>89</v>
      </c>
      <c r="C71" s="69">
        <v>16596</v>
      </c>
      <c r="D71" s="69">
        <v>12814</v>
      </c>
      <c r="E71" s="70">
        <f t="shared" si="0"/>
        <v>29410</v>
      </c>
      <c r="F71" s="69">
        <v>135712</v>
      </c>
      <c r="G71" s="69">
        <v>91259</v>
      </c>
      <c r="H71" s="70">
        <f t="shared" si="1"/>
        <v>226971</v>
      </c>
      <c r="I71" s="71">
        <f t="shared" si="2"/>
        <v>0.6267787324023506</v>
      </c>
      <c r="J71" s="71">
        <v>15.171367847636342</v>
      </c>
      <c r="K71" s="71">
        <f t="shared" si="3"/>
        <v>0.71251154015925189</v>
      </c>
      <c r="L71" s="71">
        <f t="shared" si="4"/>
        <v>7.7174770486229169</v>
      </c>
      <c r="N71" s="212"/>
      <c r="O71" s="154"/>
    </row>
    <row r="72" spans="1:15" s="3" customFormat="1" ht="15" customHeight="1">
      <c r="A72" s="72">
        <v>64</v>
      </c>
      <c r="B72" s="73" t="s">
        <v>90</v>
      </c>
      <c r="C72" s="74">
        <v>13040</v>
      </c>
      <c r="D72" s="74">
        <v>10919</v>
      </c>
      <c r="E72" s="75">
        <f t="shared" si="0"/>
        <v>23959</v>
      </c>
      <c r="F72" s="74">
        <v>87393</v>
      </c>
      <c r="G72" s="74">
        <v>81945</v>
      </c>
      <c r="H72" s="75">
        <f t="shared" si="1"/>
        <v>169338</v>
      </c>
      <c r="I72" s="76">
        <f t="shared" si="2"/>
        <v>0.51060835258850457</v>
      </c>
      <c r="J72" s="76">
        <v>34.65939502654534</v>
      </c>
      <c r="K72" s="76">
        <f t="shared" si="3"/>
        <v>0.53158896593612137</v>
      </c>
      <c r="L72" s="76">
        <f t="shared" si="4"/>
        <v>7.067824199674444</v>
      </c>
      <c r="N72" s="212"/>
      <c r="O72" s="154"/>
    </row>
    <row r="73" spans="1:15" s="3" customFormat="1" ht="15" customHeight="1">
      <c r="A73" s="67">
        <v>65</v>
      </c>
      <c r="B73" s="68" t="s">
        <v>91</v>
      </c>
      <c r="C73" s="69">
        <v>9289</v>
      </c>
      <c r="D73" s="69">
        <v>10515</v>
      </c>
      <c r="E73" s="70">
        <f t="shared" si="0"/>
        <v>19804</v>
      </c>
      <c r="F73" s="69">
        <v>73898</v>
      </c>
      <c r="G73" s="69">
        <v>67468</v>
      </c>
      <c r="H73" s="70">
        <f t="shared" si="1"/>
        <v>141366</v>
      </c>
      <c r="I73" s="71">
        <f t="shared" si="2"/>
        <v>0.42205800804135157</v>
      </c>
      <c r="J73" s="71">
        <v>17.050953110739929</v>
      </c>
      <c r="K73" s="71">
        <f t="shared" si="3"/>
        <v>0.44377874876593404</v>
      </c>
      <c r="L73" s="71">
        <f t="shared" si="4"/>
        <v>7.1382548980004037</v>
      </c>
      <c r="N73" s="212"/>
      <c r="O73" s="154"/>
    </row>
    <row r="74" spans="1:15" s="3" customFormat="1" ht="15" customHeight="1">
      <c r="A74" s="72">
        <v>66</v>
      </c>
      <c r="B74" s="73" t="s">
        <v>92</v>
      </c>
      <c r="C74" s="74">
        <v>5853</v>
      </c>
      <c r="D74" s="74">
        <v>4051</v>
      </c>
      <c r="E74" s="75">
        <f t="shared" ref="E74:E89" si="5">+D74+C74</f>
        <v>9904</v>
      </c>
      <c r="F74" s="74">
        <v>44039</v>
      </c>
      <c r="G74" s="74">
        <v>22867</v>
      </c>
      <c r="H74" s="75">
        <f t="shared" ref="H74:H89" si="6">+G74+F74</f>
        <v>66906</v>
      </c>
      <c r="I74" s="76">
        <f t="shared" ref="I74:I90" si="7">+E74/$E$90*100</f>
        <v>0.21107162753188988</v>
      </c>
      <c r="J74" s="76">
        <v>20.618728400716162</v>
      </c>
      <c r="K74" s="76">
        <f t="shared" ref="K74:K90" si="8">+H74/$H$90*100</f>
        <v>0.21003254647463734</v>
      </c>
      <c r="L74" s="76">
        <f t="shared" ref="L74:L90" si="9">+H74/E74</f>
        <v>6.7554523424878834</v>
      </c>
      <c r="N74" s="212"/>
      <c r="O74" s="154"/>
    </row>
    <row r="75" spans="1:15" s="3" customFormat="1" ht="15" customHeight="1">
      <c r="A75" s="67">
        <v>67</v>
      </c>
      <c r="B75" s="68" t="s">
        <v>93</v>
      </c>
      <c r="C75" s="69">
        <v>30065</v>
      </c>
      <c r="D75" s="69">
        <v>11803</v>
      </c>
      <c r="E75" s="70">
        <f t="shared" si="5"/>
        <v>41868</v>
      </c>
      <c r="F75" s="69">
        <v>245514</v>
      </c>
      <c r="G75" s="69">
        <v>100674</v>
      </c>
      <c r="H75" s="70">
        <f t="shared" si="6"/>
        <v>346188</v>
      </c>
      <c r="I75" s="71">
        <f t="shared" si="7"/>
        <v>0.8922805837545601</v>
      </c>
      <c r="J75" s="71">
        <v>42.380807774066206</v>
      </c>
      <c r="K75" s="71">
        <f t="shared" si="8"/>
        <v>1.0867597405159739</v>
      </c>
      <c r="L75" s="71">
        <f t="shared" si="9"/>
        <v>8.2685583261679572</v>
      </c>
      <c r="N75" s="212"/>
      <c r="O75" s="154"/>
    </row>
    <row r="76" spans="1:15" s="3" customFormat="1" ht="15" customHeight="1">
      <c r="A76" s="72">
        <v>68</v>
      </c>
      <c r="B76" s="73" t="s">
        <v>94</v>
      </c>
      <c r="C76" s="74">
        <v>10877</v>
      </c>
      <c r="D76" s="74">
        <v>4982</v>
      </c>
      <c r="E76" s="75">
        <f t="shared" si="5"/>
        <v>15859</v>
      </c>
      <c r="F76" s="74">
        <f>((69369+1)+2999)+0</f>
        <v>72369</v>
      </c>
      <c r="G76" s="74">
        <v>28815</v>
      </c>
      <c r="H76" s="75">
        <f t="shared" si="6"/>
        <v>101184</v>
      </c>
      <c r="I76" s="76">
        <f t="shared" si="7"/>
        <v>0.33798313217167214</v>
      </c>
      <c r="J76" s="76">
        <v>23.893751977460713</v>
      </c>
      <c r="K76" s="76">
        <f t="shared" si="8"/>
        <v>0.31763867489447439</v>
      </c>
      <c r="L76" s="76">
        <f t="shared" si="9"/>
        <v>6.3802257393278268</v>
      </c>
      <c r="N76" s="212"/>
      <c r="O76" s="154"/>
    </row>
    <row r="77" spans="1:15" s="3" customFormat="1" ht="15" customHeight="1">
      <c r="A77" s="67">
        <v>69</v>
      </c>
      <c r="B77" s="68" t="s">
        <v>95</v>
      </c>
      <c r="C77" s="69">
        <v>1131</v>
      </c>
      <c r="D77" s="69">
        <v>981</v>
      </c>
      <c r="E77" s="70">
        <f t="shared" si="5"/>
        <v>2112</v>
      </c>
      <c r="F77" s="69">
        <v>7884</v>
      </c>
      <c r="G77" s="69">
        <v>5951</v>
      </c>
      <c r="H77" s="70">
        <f t="shared" si="6"/>
        <v>13835</v>
      </c>
      <c r="I77" s="71">
        <f t="shared" si="7"/>
        <v>4.5010427842018516E-2</v>
      </c>
      <c r="J77" s="71">
        <v>22.351571594877765</v>
      </c>
      <c r="K77" s="71">
        <f t="shared" si="8"/>
        <v>4.3431086606232738E-2</v>
      </c>
      <c r="L77" s="71">
        <f t="shared" si="9"/>
        <v>6.5506628787878789</v>
      </c>
      <c r="N77" s="212"/>
      <c r="O77" s="154"/>
    </row>
    <row r="78" spans="1:15" s="3" customFormat="1" ht="15" customHeight="1">
      <c r="A78" s="72">
        <v>70</v>
      </c>
      <c r="B78" s="73" t="s">
        <v>96</v>
      </c>
      <c r="C78" s="74">
        <v>9102</v>
      </c>
      <c r="D78" s="74">
        <v>9051</v>
      </c>
      <c r="E78" s="75">
        <f t="shared" si="5"/>
        <v>18153</v>
      </c>
      <c r="F78" s="74">
        <v>57808</v>
      </c>
      <c r="G78" s="74">
        <v>45433</v>
      </c>
      <c r="H78" s="75">
        <f t="shared" si="6"/>
        <v>103241</v>
      </c>
      <c r="I78" s="76">
        <f t="shared" si="7"/>
        <v>0.38687229953416763</v>
      </c>
      <c r="J78" s="76">
        <v>43.355624552185333</v>
      </c>
      <c r="K78" s="76">
        <f t="shared" si="8"/>
        <v>0.32409604714955359</v>
      </c>
      <c r="L78" s="76">
        <f t="shared" si="9"/>
        <v>5.6872693218751724</v>
      </c>
      <c r="N78" s="212"/>
      <c r="O78" s="154"/>
    </row>
    <row r="79" spans="1:15" s="3" customFormat="1" ht="15" customHeight="1">
      <c r="A79" s="67">
        <v>71</v>
      </c>
      <c r="B79" s="68" t="s">
        <v>97</v>
      </c>
      <c r="C79" s="69">
        <v>7500</v>
      </c>
      <c r="D79" s="69">
        <v>4454</v>
      </c>
      <c r="E79" s="70">
        <f t="shared" si="5"/>
        <v>11954</v>
      </c>
      <c r="F79" s="69">
        <v>50697</v>
      </c>
      <c r="G79" s="69">
        <v>28159</v>
      </c>
      <c r="H79" s="70">
        <f t="shared" si="6"/>
        <v>78856</v>
      </c>
      <c r="I79" s="71">
        <f t="shared" si="7"/>
        <v>0.25476072652627335</v>
      </c>
      <c r="J79" s="71">
        <v>27.862853413514205</v>
      </c>
      <c r="K79" s="71">
        <f t="shared" si="8"/>
        <v>0.24754620639111594</v>
      </c>
      <c r="L79" s="71">
        <f t="shared" si="9"/>
        <v>6.5966203781161115</v>
      </c>
      <c r="N79" s="212"/>
      <c r="O79" s="154"/>
    </row>
    <row r="80" spans="1:15" s="3" customFormat="1" ht="15" customHeight="1">
      <c r="A80" s="72">
        <v>72</v>
      </c>
      <c r="B80" s="73" t="s">
        <v>98</v>
      </c>
      <c r="C80" s="74">
        <v>9448</v>
      </c>
      <c r="D80" s="74">
        <v>6840</v>
      </c>
      <c r="E80" s="75">
        <f t="shared" si="5"/>
        <v>16288</v>
      </c>
      <c r="F80" s="74">
        <v>77794</v>
      </c>
      <c r="G80" s="74">
        <v>57042</v>
      </c>
      <c r="H80" s="75">
        <f t="shared" si="6"/>
        <v>134836</v>
      </c>
      <c r="I80" s="76">
        <f t="shared" si="7"/>
        <v>0.34712587532708217</v>
      </c>
      <c r="J80" s="76">
        <v>17.284815298250084</v>
      </c>
      <c r="K80" s="76">
        <f t="shared" si="8"/>
        <v>0.42327965259400058</v>
      </c>
      <c r="L80" s="76">
        <f t="shared" si="9"/>
        <v>8.2782416502946958</v>
      </c>
      <c r="N80" s="212"/>
      <c r="O80" s="154"/>
    </row>
    <row r="81" spans="1:15" s="3" customFormat="1" ht="15" customHeight="1">
      <c r="A81" s="67">
        <v>73</v>
      </c>
      <c r="B81" s="68" t="s">
        <v>99</v>
      </c>
      <c r="C81" s="69">
        <v>3734</v>
      </c>
      <c r="D81" s="69">
        <v>2772</v>
      </c>
      <c r="E81" s="70">
        <f t="shared" si="5"/>
        <v>6506</v>
      </c>
      <c r="F81" s="69">
        <v>34477</v>
      </c>
      <c r="G81" s="69">
        <v>24005</v>
      </c>
      <c r="H81" s="70">
        <f t="shared" si="6"/>
        <v>58482</v>
      </c>
      <c r="I81" s="71">
        <f t="shared" si="7"/>
        <v>0.13865428197924831</v>
      </c>
      <c r="J81" s="71">
        <v>9.7366058066447181</v>
      </c>
      <c r="K81" s="71">
        <f t="shared" si="8"/>
        <v>0.18358777064732223</v>
      </c>
      <c r="L81" s="71">
        <f t="shared" si="9"/>
        <v>8.9889332923455267</v>
      </c>
      <c r="N81" s="212"/>
      <c r="O81" s="154"/>
    </row>
    <row r="82" spans="1:15" s="3" customFormat="1" ht="15" customHeight="1">
      <c r="A82" s="72">
        <v>74</v>
      </c>
      <c r="B82" s="73" t="s">
        <v>100</v>
      </c>
      <c r="C82" s="74">
        <v>6530</v>
      </c>
      <c r="D82" s="74">
        <v>5806</v>
      </c>
      <c r="E82" s="75">
        <f t="shared" si="5"/>
        <v>12336</v>
      </c>
      <c r="F82" s="74">
        <v>43823</v>
      </c>
      <c r="G82" s="74">
        <v>37526</v>
      </c>
      <c r="H82" s="75">
        <f t="shared" si="6"/>
        <v>81349</v>
      </c>
      <c r="I82" s="76">
        <f t="shared" si="7"/>
        <v>0.26290181716815358</v>
      </c>
      <c r="J82" s="76">
        <v>37.489743200121559</v>
      </c>
      <c r="K82" s="76">
        <f t="shared" si="8"/>
        <v>0.25537227786992606</v>
      </c>
      <c r="L82" s="76">
        <f t="shared" si="9"/>
        <v>6.594439040207523</v>
      </c>
      <c r="N82" s="212"/>
      <c r="O82" s="154"/>
    </row>
    <row r="83" spans="1:15" s="3" customFormat="1" ht="15" customHeight="1">
      <c r="A83" s="67">
        <v>75</v>
      </c>
      <c r="B83" s="68" t="s">
        <v>101</v>
      </c>
      <c r="C83" s="69">
        <v>1198</v>
      </c>
      <c r="D83" s="69">
        <v>1241</v>
      </c>
      <c r="E83" s="70">
        <f t="shared" si="5"/>
        <v>2439</v>
      </c>
      <c r="F83" s="69">
        <v>9831</v>
      </c>
      <c r="G83" s="69">
        <v>9404</v>
      </c>
      <c r="H83" s="70">
        <f t="shared" si="6"/>
        <v>19235</v>
      </c>
      <c r="I83" s="71">
        <f t="shared" si="7"/>
        <v>5.1979371925512857E-2</v>
      </c>
      <c r="J83" s="71">
        <v>24.58173755291272</v>
      </c>
      <c r="K83" s="71">
        <f t="shared" si="8"/>
        <v>6.0382865982716777E-2</v>
      </c>
      <c r="L83" s="71">
        <f t="shared" si="9"/>
        <v>7.8864288642886429</v>
      </c>
      <c r="N83" s="212"/>
      <c r="O83" s="154"/>
    </row>
    <row r="84" spans="1:15" s="3" customFormat="1" ht="15" customHeight="1">
      <c r="A84" s="72">
        <v>76</v>
      </c>
      <c r="B84" s="73" t="s">
        <v>102</v>
      </c>
      <c r="C84" s="74">
        <v>2098</v>
      </c>
      <c r="D84" s="74">
        <v>2617</v>
      </c>
      <c r="E84" s="75">
        <f t="shared" si="5"/>
        <v>4715</v>
      </c>
      <c r="F84" s="74">
        <v>16743</v>
      </c>
      <c r="G84" s="74">
        <v>17357</v>
      </c>
      <c r="H84" s="75">
        <f t="shared" si="6"/>
        <v>34100</v>
      </c>
      <c r="I84" s="76">
        <f t="shared" si="7"/>
        <v>0.10048492768708205</v>
      </c>
      <c r="J84" s="76">
        <v>20.783743277792471</v>
      </c>
      <c r="K84" s="76">
        <f t="shared" si="8"/>
        <v>0.1070473475440937</v>
      </c>
      <c r="L84" s="76">
        <f t="shared" si="9"/>
        <v>7.232237539766702</v>
      </c>
      <c r="N84" s="212"/>
      <c r="O84" s="154"/>
    </row>
    <row r="85" spans="1:15" s="3" customFormat="1" ht="15" customHeight="1">
      <c r="A85" s="67">
        <v>77</v>
      </c>
      <c r="B85" s="68" t="s">
        <v>103</v>
      </c>
      <c r="C85" s="69">
        <v>16823</v>
      </c>
      <c r="D85" s="69">
        <v>9081</v>
      </c>
      <c r="E85" s="70">
        <f t="shared" si="5"/>
        <v>25904</v>
      </c>
      <c r="F85" s="69">
        <v>99654</v>
      </c>
      <c r="G85" s="69">
        <v>51396</v>
      </c>
      <c r="H85" s="70">
        <f t="shared" si="6"/>
        <v>151050</v>
      </c>
      <c r="I85" s="71">
        <f t="shared" si="7"/>
        <v>0.55205971724415126</v>
      </c>
      <c r="J85" s="71">
        <v>30.171449869549011</v>
      </c>
      <c r="K85" s="71">
        <f t="shared" si="8"/>
        <v>0.47417893978109538</v>
      </c>
      <c r="L85" s="71">
        <f t="shared" si="9"/>
        <v>5.8311457689932054</v>
      </c>
      <c r="N85" s="212"/>
      <c r="O85" s="154"/>
    </row>
    <row r="86" spans="1:15" s="3" customFormat="1" ht="15" customHeight="1">
      <c r="A86" s="72">
        <v>78</v>
      </c>
      <c r="B86" s="73" t="s">
        <v>104</v>
      </c>
      <c r="C86" s="74">
        <v>10298</v>
      </c>
      <c r="D86" s="74">
        <v>4787</v>
      </c>
      <c r="E86" s="75">
        <f t="shared" si="5"/>
        <v>15085</v>
      </c>
      <c r="F86" s="74">
        <v>75434</v>
      </c>
      <c r="G86" s="74">
        <v>36617</v>
      </c>
      <c r="H86" s="75">
        <f t="shared" si="6"/>
        <v>112051</v>
      </c>
      <c r="I86" s="76">
        <f t="shared" si="7"/>
        <v>0.3214878333318415</v>
      </c>
      <c r="J86" s="76">
        <v>37.957324744602687</v>
      </c>
      <c r="K86" s="76">
        <f t="shared" si="8"/>
        <v>0.35175256128044702</v>
      </c>
      <c r="L86" s="76">
        <f t="shared" si="9"/>
        <v>7.4279748094133247</v>
      </c>
      <c r="N86" s="212"/>
      <c r="O86" s="154"/>
    </row>
    <row r="87" spans="1:15" s="3" customFormat="1" ht="15" customHeight="1">
      <c r="A87" s="67">
        <v>79</v>
      </c>
      <c r="B87" s="68" t="s">
        <v>105</v>
      </c>
      <c r="C87" s="69">
        <v>3194</v>
      </c>
      <c r="D87" s="69">
        <v>1581</v>
      </c>
      <c r="E87" s="70">
        <f t="shared" si="5"/>
        <v>4775</v>
      </c>
      <c r="F87" s="69">
        <v>23679</v>
      </c>
      <c r="G87" s="69">
        <v>10410</v>
      </c>
      <c r="H87" s="70">
        <f t="shared" si="6"/>
        <v>34089</v>
      </c>
      <c r="I87" s="71">
        <f t="shared" si="7"/>
        <v>0.10176363302350303</v>
      </c>
      <c r="J87" s="71">
        <v>21.55561574575659</v>
      </c>
      <c r="K87" s="71">
        <f t="shared" si="8"/>
        <v>0.10701281614166012</v>
      </c>
      <c r="L87" s="71">
        <f t="shared" si="9"/>
        <v>7.139057591623037</v>
      </c>
      <c r="N87" s="212"/>
      <c r="O87" s="154"/>
    </row>
    <row r="88" spans="1:15" s="3" customFormat="1" ht="15" customHeight="1">
      <c r="A88" s="72">
        <v>80</v>
      </c>
      <c r="B88" s="73" t="s">
        <v>106</v>
      </c>
      <c r="C88" s="74">
        <v>13338</v>
      </c>
      <c r="D88" s="74">
        <v>7792</v>
      </c>
      <c r="E88" s="75">
        <f t="shared" si="5"/>
        <v>21130</v>
      </c>
      <c r="F88" s="74">
        <v>102191</v>
      </c>
      <c r="G88" s="74">
        <v>52490</v>
      </c>
      <c r="H88" s="75">
        <f t="shared" si="6"/>
        <v>154681</v>
      </c>
      <c r="I88" s="76">
        <f t="shared" si="7"/>
        <v>0.45031739597625531</v>
      </c>
      <c r="J88" s="76">
        <v>30.917577513424931</v>
      </c>
      <c r="K88" s="76">
        <f t="shared" si="8"/>
        <v>0.48557744180257939</v>
      </c>
      <c r="L88" s="76">
        <f t="shared" si="9"/>
        <v>7.3204448651206819</v>
      </c>
      <c r="N88" s="212"/>
      <c r="O88" s="154"/>
    </row>
    <row r="89" spans="1:15" s="3" customFormat="1" ht="15" customHeight="1">
      <c r="A89" s="67">
        <v>81</v>
      </c>
      <c r="B89" s="68" t="s">
        <v>107</v>
      </c>
      <c r="C89" s="69">
        <v>18897</v>
      </c>
      <c r="D89" s="69">
        <v>13078</v>
      </c>
      <c r="E89" s="70">
        <f t="shared" si="5"/>
        <v>31975</v>
      </c>
      <c r="F89" s="69">
        <v>128295</v>
      </c>
      <c r="G89" s="69">
        <v>82555</v>
      </c>
      <c r="H89" s="70">
        <f t="shared" si="6"/>
        <v>210850</v>
      </c>
      <c r="I89" s="71">
        <f t="shared" si="7"/>
        <v>0.68144338553434747</v>
      </c>
      <c r="J89" s="71">
        <v>38.008463495233343</v>
      </c>
      <c r="K89" s="71">
        <f t="shared" si="8"/>
        <v>0.66190420028364094</v>
      </c>
      <c r="L89" s="71">
        <f t="shared" si="9"/>
        <v>6.5942142298670836</v>
      </c>
      <c r="N89" s="212"/>
      <c r="O89" s="154"/>
    </row>
    <row r="90" spans="1:15" s="3" customFormat="1" ht="15" customHeight="1">
      <c r="A90" s="203" t="s">
        <v>108</v>
      </c>
      <c r="B90" s="203"/>
      <c r="C90" s="77">
        <f>SUM(C9:C89)</f>
        <v>2652759</v>
      </c>
      <c r="D90" s="77">
        <f t="shared" ref="D90:E90" si="10">SUM(D9:D89)</f>
        <v>2039487</v>
      </c>
      <c r="E90" s="77">
        <f t="shared" si="10"/>
        <v>4692246</v>
      </c>
      <c r="F90" s="77">
        <f>(SUM(F9:F89))+0</f>
        <v>18467459</v>
      </c>
      <c r="G90" s="77">
        <f t="shared" ref="G90" si="11">SUM(G9:G89)</f>
        <v>13387604</v>
      </c>
      <c r="H90" s="77">
        <f t="shared" ref="H90" si="12">SUM(H9:H89)</f>
        <v>31855063</v>
      </c>
      <c r="I90" s="138">
        <f t="shared" si="7"/>
        <v>100</v>
      </c>
      <c r="J90" s="138">
        <v>27.692913494104737</v>
      </c>
      <c r="K90" s="138">
        <f t="shared" si="8"/>
        <v>100</v>
      </c>
      <c r="L90" s="138">
        <f t="shared" si="9"/>
        <v>6.788873175021088</v>
      </c>
      <c r="N90" s="212"/>
      <c r="O90" s="154"/>
    </row>
    <row r="91" spans="1:15" s="3" customFormat="1" ht="11.1" customHeight="1">
      <c r="A91" s="201" t="s">
        <v>112</v>
      </c>
      <c r="B91" s="202"/>
      <c r="C91" s="202"/>
      <c r="D91" s="202"/>
      <c r="E91" s="202"/>
      <c r="F91" s="202"/>
      <c r="G91" s="202"/>
      <c r="H91" s="202"/>
      <c r="I91" s="34"/>
      <c r="N91" s="212"/>
    </row>
    <row r="92" spans="1:15" s="17" customFormat="1" ht="11.1" customHeight="1">
      <c r="A92" s="200" t="s">
        <v>111</v>
      </c>
      <c r="B92" s="200"/>
      <c r="C92" s="200"/>
      <c r="D92" s="200"/>
      <c r="E92" s="200"/>
      <c r="F92" s="200"/>
      <c r="G92" s="200"/>
      <c r="H92" s="200"/>
      <c r="I92" s="34"/>
      <c r="J92" s="52"/>
      <c r="K92" s="52"/>
      <c r="L92" s="52"/>
      <c r="M92" s="3"/>
      <c r="N92" s="212"/>
    </row>
    <row r="93" spans="1:15" s="17" customFormat="1">
      <c r="C93" s="31"/>
      <c r="D93" s="31"/>
      <c r="E93" s="2"/>
      <c r="F93" s="2"/>
      <c r="G93" s="153"/>
      <c r="H93" s="49"/>
      <c r="I93" s="52"/>
      <c r="J93" s="34"/>
      <c r="K93" s="52"/>
      <c r="L93" s="52"/>
    </row>
    <row r="94" spans="1:15" s="17" customFormat="1">
      <c r="C94" s="139"/>
      <c r="D94" s="139"/>
      <c r="E94" s="139"/>
      <c r="F94" s="139"/>
      <c r="G94" s="139"/>
      <c r="H94" s="139"/>
      <c r="I94" s="52"/>
      <c r="J94" s="34"/>
      <c r="K94" s="52"/>
      <c r="L94" s="52"/>
    </row>
    <row r="95" spans="1:15">
      <c r="C95" s="31"/>
      <c r="D95" s="31"/>
      <c r="E95" s="31"/>
      <c r="F95" s="31"/>
      <c r="G95" s="31"/>
      <c r="H95" s="31"/>
      <c r="J95" s="34"/>
    </row>
    <row r="96" spans="1:15"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3:10">
      <c r="C97" s="31"/>
      <c r="D97" s="31"/>
      <c r="F97" s="30"/>
      <c r="G97" s="30"/>
      <c r="H97" s="30"/>
      <c r="J97" s="34"/>
    </row>
    <row r="98" spans="3:10">
      <c r="C98" s="31"/>
      <c r="D98" s="31"/>
      <c r="J98" s="34"/>
    </row>
    <row r="99" spans="3:10">
      <c r="C99" s="31"/>
      <c r="D99" s="31"/>
    </row>
    <row r="100" spans="3:10">
      <c r="C100" s="31"/>
      <c r="D100" s="31"/>
    </row>
    <row r="101" spans="3:10">
      <c r="C101" s="31"/>
      <c r="D101" s="31"/>
    </row>
    <row r="102" spans="3:10">
      <c r="C102" s="31"/>
      <c r="D102" s="31"/>
    </row>
    <row r="103" spans="3:10">
      <c r="C103" s="31"/>
      <c r="D103" s="31"/>
    </row>
    <row r="104" spans="3:10">
      <c r="F104" s="30"/>
      <c r="G104" s="30"/>
    </row>
  </sheetData>
  <mergeCells count="19">
    <mergeCell ref="A92:H92"/>
    <mergeCell ref="A91:H91"/>
    <mergeCell ref="G7:G8"/>
    <mergeCell ref="E7:E8"/>
    <mergeCell ref="A90:B90"/>
    <mergeCell ref="A6:A8"/>
    <mergeCell ref="B6:B8"/>
    <mergeCell ref="C6:E6"/>
    <mergeCell ref="F6:H6"/>
    <mergeCell ref="F7:F8"/>
    <mergeCell ref="H7:H8"/>
    <mergeCell ref="C7:C8"/>
    <mergeCell ref="D7:D8"/>
    <mergeCell ref="I6:I8"/>
    <mergeCell ref="J6:J8"/>
    <mergeCell ref="K6:K8"/>
    <mergeCell ref="L6:L8"/>
    <mergeCell ref="A4:J4"/>
    <mergeCell ref="A5:J5"/>
  </mergeCells>
  <phoneticPr fontId="0" type="noConversion"/>
  <printOptions horizontalCentered="1" gridLinesSet="0"/>
  <pageMargins left="0" right="0" top="0" bottom="0" header="0" footer="0"/>
  <pageSetup paperSize="9" scale="55" orientation="portrait" r:id="rId1"/>
  <headerFooter alignWithMargins="0"/>
  <ignoredErrors>
    <ignoredError sqref="A9:A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H55"/>
  <sheetViews>
    <sheetView showGridLines="0" zoomScaleNormal="100" workbookViewId="0"/>
  </sheetViews>
  <sheetFormatPr defaultColWidth="9.28515625" defaultRowHeight="12.75"/>
  <cols>
    <col min="1" max="1" width="30.85546875" style="1" bestFit="1" customWidth="1"/>
    <col min="2" max="4" width="23.28515625" style="1" customWidth="1"/>
    <col min="5" max="5" width="9.85546875" style="15" bestFit="1" customWidth="1"/>
    <col min="6" max="16384" width="9.28515625" style="1"/>
  </cols>
  <sheetData>
    <row r="1" spans="1:6" ht="15" customHeight="1"/>
    <row r="2" spans="1:6" ht="15" customHeight="1">
      <c r="B2" s="35"/>
    </row>
    <row r="3" spans="1:6" ht="15" customHeight="1">
      <c r="B3" s="124"/>
    </row>
    <row r="4" spans="1:6" s="5" customFormat="1" ht="30.2" customHeight="1">
      <c r="A4" s="208" t="s">
        <v>325</v>
      </c>
      <c r="B4" s="208"/>
      <c r="C4" s="208"/>
      <c r="D4" s="208"/>
      <c r="E4" s="4"/>
    </row>
    <row r="5" spans="1:6" s="5" customFormat="1" ht="24.6" customHeight="1">
      <c r="A5" s="207" t="s">
        <v>339</v>
      </c>
      <c r="B5" s="207"/>
      <c r="C5" s="207"/>
      <c r="D5" s="207"/>
      <c r="E5" s="148"/>
      <c r="F5" s="148"/>
    </row>
    <row r="6" spans="1:6" s="7" customFormat="1" ht="31.7" customHeight="1">
      <c r="A6" s="87" t="s">
        <v>234</v>
      </c>
      <c r="B6" s="79" t="s">
        <v>20</v>
      </c>
      <c r="C6" s="79" t="s">
        <v>19</v>
      </c>
      <c r="D6" s="79" t="s">
        <v>67</v>
      </c>
    </row>
    <row r="7" spans="1:6" s="7" customFormat="1" ht="20.100000000000001" customHeight="1">
      <c r="A7" s="88" t="s">
        <v>143</v>
      </c>
      <c r="B7" s="140">
        <v>1004</v>
      </c>
      <c r="C7" s="140">
        <v>85</v>
      </c>
      <c r="D7" s="141">
        <f>+C7+B7</f>
        <v>1089</v>
      </c>
    </row>
    <row r="8" spans="1:6" s="7" customFormat="1" ht="20.100000000000001" customHeight="1">
      <c r="A8" s="89" t="s">
        <v>7</v>
      </c>
      <c r="B8" s="142">
        <v>22871</v>
      </c>
      <c r="C8" s="142">
        <v>4623</v>
      </c>
      <c r="D8" s="143">
        <f t="shared" ref="D8:D18" si="0">+C8+B8</f>
        <v>27494</v>
      </c>
    </row>
    <row r="9" spans="1:6" s="7" customFormat="1" ht="20.100000000000001" customHeight="1">
      <c r="A9" s="88" t="s">
        <v>8</v>
      </c>
      <c r="B9" s="140">
        <v>442949</v>
      </c>
      <c r="C9" s="140">
        <v>287405</v>
      </c>
      <c r="D9" s="141">
        <f t="shared" si="0"/>
        <v>730354</v>
      </c>
    </row>
    <row r="10" spans="1:6" s="7" customFormat="1" ht="20.100000000000001" customHeight="1">
      <c r="A10" s="89" t="s">
        <v>0</v>
      </c>
      <c r="B10" s="142">
        <v>511434</v>
      </c>
      <c r="C10" s="142">
        <v>420698</v>
      </c>
      <c r="D10" s="143">
        <f t="shared" si="0"/>
        <v>932132</v>
      </c>
    </row>
    <row r="11" spans="1:6" s="7" customFormat="1" ht="20.100000000000001" customHeight="1">
      <c r="A11" s="88" t="s">
        <v>1</v>
      </c>
      <c r="B11" s="140">
        <f>(471344+1)+4</f>
        <v>471349</v>
      </c>
      <c r="C11" s="140">
        <v>334904</v>
      </c>
      <c r="D11" s="141">
        <f t="shared" si="0"/>
        <v>806253</v>
      </c>
    </row>
    <row r="12" spans="1:6" s="7" customFormat="1" ht="20.100000000000001" customHeight="1">
      <c r="A12" s="89" t="s">
        <v>2</v>
      </c>
      <c r="B12" s="142">
        <v>455278</v>
      </c>
      <c r="C12" s="142">
        <v>303716</v>
      </c>
      <c r="D12" s="143">
        <f t="shared" si="0"/>
        <v>758994</v>
      </c>
    </row>
    <row r="13" spans="1:6" s="7" customFormat="1" ht="20.100000000000001" customHeight="1">
      <c r="A13" s="88" t="s">
        <v>3</v>
      </c>
      <c r="B13" s="140">
        <f>(401746+1)+6</f>
        <v>401753</v>
      </c>
      <c r="C13" s="140">
        <v>283907</v>
      </c>
      <c r="D13" s="141">
        <f t="shared" si="0"/>
        <v>685660</v>
      </c>
    </row>
    <row r="14" spans="1:6" s="7" customFormat="1" ht="20.100000000000001" customHeight="1">
      <c r="A14" s="89" t="s">
        <v>4</v>
      </c>
      <c r="B14" s="142">
        <v>197265</v>
      </c>
      <c r="C14" s="142">
        <v>215171</v>
      </c>
      <c r="D14" s="143">
        <f t="shared" si="0"/>
        <v>412436</v>
      </c>
    </row>
    <row r="15" spans="1:6" s="7" customFormat="1" ht="20.100000000000001" customHeight="1">
      <c r="A15" s="88" t="s">
        <v>5</v>
      </c>
      <c r="B15" s="140">
        <v>93605</v>
      </c>
      <c r="C15" s="140">
        <v>126849</v>
      </c>
      <c r="D15" s="141">
        <f t="shared" si="0"/>
        <v>220454</v>
      </c>
    </row>
    <row r="16" spans="1:6" s="7" customFormat="1" ht="20.100000000000001" customHeight="1">
      <c r="A16" s="89" t="s">
        <v>6</v>
      </c>
      <c r="B16" s="142">
        <v>40274</v>
      </c>
      <c r="C16" s="142">
        <v>47167</v>
      </c>
      <c r="D16" s="143">
        <f t="shared" si="0"/>
        <v>87441</v>
      </c>
    </row>
    <row r="17" spans="1:6" s="7" customFormat="1" ht="20.100000000000001" customHeight="1">
      <c r="A17" s="88" t="s">
        <v>9</v>
      </c>
      <c r="B17" s="140">
        <v>11919</v>
      </c>
      <c r="C17" s="140">
        <v>12420</v>
      </c>
      <c r="D17" s="141">
        <f t="shared" si="0"/>
        <v>24339</v>
      </c>
    </row>
    <row r="18" spans="1:6" s="7" customFormat="1" ht="30.2" customHeight="1">
      <c r="A18" s="90" t="s">
        <v>145</v>
      </c>
      <c r="B18" s="144">
        <v>3058</v>
      </c>
      <c r="C18" s="144">
        <v>2542</v>
      </c>
      <c r="D18" s="143">
        <f t="shared" si="0"/>
        <v>5600</v>
      </c>
    </row>
    <row r="19" spans="1:6" s="6" customFormat="1" ht="25.15" customHeight="1">
      <c r="A19" s="128" t="s">
        <v>109</v>
      </c>
      <c r="B19" s="145">
        <f>SUM(B7:B18)</f>
        <v>2652759</v>
      </c>
      <c r="C19" s="145">
        <f>SUM(C7:C18)</f>
        <v>2039487</v>
      </c>
      <c r="D19" s="146">
        <f>SUM(D7:D18)</f>
        <v>4692246</v>
      </c>
    </row>
    <row r="20" spans="1:6" s="5" customFormat="1">
      <c r="A20" s="8"/>
      <c r="B20" s="31"/>
      <c r="C20" s="31"/>
      <c r="D20" s="31"/>
      <c r="E20" s="4"/>
    </row>
    <row r="21" spans="1:6" s="10" customFormat="1" ht="29.25" customHeight="1">
      <c r="A21" s="209" t="s">
        <v>326</v>
      </c>
      <c r="B21" s="209"/>
      <c r="C21" s="209"/>
      <c r="D21" s="209"/>
      <c r="E21" s="9"/>
      <c r="F21" s="9"/>
    </row>
    <row r="22" spans="1:6" s="10" customFormat="1" ht="31.15" customHeight="1">
      <c r="A22" s="206" t="s">
        <v>340</v>
      </c>
      <c r="B22" s="206"/>
      <c r="C22" s="206"/>
      <c r="D22" s="206"/>
      <c r="E22" s="9"/>
      <c r="F22" s="9"/>
    </row>
    <row r="23" spans="1:6" s="12" customFormat="1" ht="33.75" customHeight="1">
      <c r="A23" s="78" t="s">
        <v>128</v>
      </c>
      <c r="B23" s="147" t="s">
        <v>20</v>
      </c>
      <c r="C23" s="147" t="s">
        <v>19</v>
      </c>
      <c r="D23" s="147" t="s">
        <v>67</v>
      </c>
      <c r="E23" s="11"/>
      <c r="F23" s="11"/>
    </row>
    <row r="24" spans="1:6" s="12" customFormat="1" ht="20.100000000000001" customHeight="1">
      <c r="A24" s="126" t="s">
        <v>121</v>
      </c>
      <c r="B24" s="130">
        <v>976408</v>
      </c>
      <c r="C24" s="130">
        <v>784093</v>
      </c>
      <c r="D24" s="132">
        <f>+C24+B24</f>
        <v>1760501</v>
      </c>
      <c r="E24" s="11"/>
      <c r="F24" s="11"/>
    </row>
    <row r="25" spans="1:6" s="12" customFormat="1" ht="20.100000000000001" customHeight="1">
      <c r="A25" s="127" t="s">
        <v>113</v>
      </c>
      <c r="B25" s="131">
        <v>234496</v>
      </c>
      <c r="C25" s="131">
        <v>191759</v>
      </c>
      <c r="D25" s="133">
        <f t="shared" ref="D25:D34" si="1">+C25+B25</f>
        <v>426255</v>
      </c>
      <c r="E25" s="11"/>
      <c r="F25" s="11"/>
    </row>
    <row r="26" spans="1:6" s="14" customFormat="1" ht="18" customHeight="1">
      <c r="A26" s="80" t="s">
        <v>114</v>
      </c>
      <c r="B26" s="130">
        <v>368399</v>
      </c>
      <c r="C26" s="130">
        <v>294766</v>
      </c>
      <c r="D26" s="132">
        <f t="shared" si="1"/>
        <v>663165</v>
      </c>
      <c r="E26" s="13"/>
      <c r="F26" s="13"/>
    </row>
    <row r="27" spans="1:6" s="14" customFormat="1" ht="18" customHeight="1">
      <c r="A27" s="81" t="s">
        <v>115</v>
      </c>
      <c r="B27" s="131">
        <v>299600</v>
      </c>
      <c r="C27" s="131">
        <v>211094</v>
      </c>
      <c r="D27" s="133">
        <f t="shared" si="1"/>
        <v>510694</v>
      </c>
      <c r="E27" s="13"/>
      <c r="F27" s="13"/>
    </row>
    <row r="28" spans="1:6" s="14" customFormat="1" ht="18" customHeight="1">
      <c r="A28" s="80" t="s">
        <v>116</v>
      </c>
      <c r="B28" s="130">
        <v>477189</v>
      </c>
      <c r="C28" s="130">
        <v>351515</v>
      </c>
      <c r="D28" s="132">
        <f t="shared" si="1"/>
        <v>828704</v>
      </c>
      <c r="E28" s="13"/>
      <c r="F28" s="13"/>
    </row>
    <row r="29" spans="1:6" s="14" customFormat="1" ht="18" customHeight="1">
      <c r="A29" s="81" t="s">
        <v>117</v>
      </c>
      <c r="B29" s="131">
        <v>90498</v>
      </c>
      <c r="C29" s="131">
        <v>58438</v>
      </c>
      <c r="D29" s="133">
        <f t="shared" si="1"/>
        <v>148936</v>
      </c>
      <c r="E29" s="13"/>
      <c r="F29" s="13"/>
    </row>
    <row r="30" spans="1:6" s="14" customFormat="1" ht="18" customHeight="1">
      <c r="A30" s="80" t="s">
        <v>118</v>
      </c>
      <c r="B30" s="130">
        <v>99975</v>
      </c>
      <c r="C30" s="130">
        <v>78439</v>
      </c>
      <c r="D30" s="132">
        <f t="shared" si="1"/>
        <v>178414</v>
      </c>
      <c r="E30" s="13"/>
      <c r="F30" s="13"/>
    </row>
    <row r="31" spans="1:6" s="14" customFormat="1" ht="18" customHeight="1">
      <c r="A31" s="81" t="s">
        <v>119</v>
      </c>
      <c r="B31" s="131">
        <v>96283</v>
      </c>
      <c r="C31" s="131">
        <v>62687</v>
      </c>
      <c r="D31" s="133">
        <f t="shared" si="1"/>
        <v>158970</v>
      </c>
      <c r="E31" s="13"/>
      <c r="F31" s="13"/>
    </row>
    <row r="32" spans="1:6" s="14" customFormat="1" ht="18" customHeight="1">
      <c r="A32" s="80" t="s">
        <v>129</v>
      </c>
      <c r="B32" s="130">
        <v>8907</v>
      </c>
      <c r="C32" s="130">
        <v>5796</v>
      </c>
      <c r="D32" s="132">
        <f t="shared" si="1"/>
        <v>14703</v>
      </c>
      <c r="E32" s="13"/>
      <c r="F32" s="13"/>
    </row>
    <row r="33" spans="1:8" s="14" customFormat="1" ht="18" customHeight="1">
      <c r="A33" s="81" t="s">
        <v>120</v>
      </c>
      <c r="B33" s="131">
        <v>978</v>
      </c>
      <c r="C33" s="131">
        <v>870</v>
      </c>
      <c r="D33" s="133">
        <f t="shared" si="1"/>
        <v>1848</v>
      </c>
      <c r="E33" s="13"/>
      <c r="F33" s="13"/>
    </row>
    <row r="34" spans="1:8" s="14" customFormat="1" ht="18" customHeight="1">
      <c r="A34" s="80" t="s">
        <v>144</v>
      </c>
      <c r="B34" s="130">
        <v>26</v>
      </c>
      <c r="C34" s="130">
        <v>30</v>
      </c>
      <c r="D34" s="132">
        <f t="shared" si="1"/>
        <v>56</v>
      </c>
      <c r="E34" s="13"/>
      <c r="F34" s="13"/>
    </row>
    <row r="35" spans="1:8" s="32" customFormat="1" ht="25.15" customHeight="1">
      <c r="A35" s="82" t="s">
        <v>110</v>
      </c>
      <c r="B35" s="134">
        <f>SUM(B24:B34)</f>
        <v>2652759</v>
      </c>
      <c r="C35" s="134">
        <f>SUM(C24:C34)</f>
        <v>2039487</v>
      </c>
      <c r="D35" s="135">
        <f>SUM(D24:D34)</f>
        <v>4692246</v>
      </c>
      <c r="E35" s="13"/>
      <c r="F35" s="157"/>
    </row>
    <row r="36" spans="1:8" s="14" customFormat="1" ht="30.2" customHeight="1">
      <c r="A36" s="83" t="s">
        <v>232</v>
      </c>
      <c r="B36" s="136">
        <f>+B37+B38</f>
        <v>18467459</v>
      </c>
      <c r="C36" s="136">
        <f>+C37+C38</f>
        <v>13387604</v>
      </c>
      <c r="D36" s="136">
        <f t="shared" ref="D36" si="2">+D37+D38</f>
        <v>31855063</v>
      </c>
      <c r="E36" s="13"/>
      <c r="F36" s="32"/>
      <c r="G36" s="156"/>
      <c r="H36" s="156"/>
    </row>
    <row r="37" spans="1:8" s="14" customFormat="1" ht="21.75" customHeight="1">
      <c r="A37" s="84" t="s">
        <v>130</v>
      </c>
      <c r="B37" s="137">
        <f>780969+14</f>
        <v>780983</v>
      </c>
      <c r="C37" s="137">
        <f>390656+74</f>
        <v>390730</v>
      </c>
      <c r="D37" s="137">
        <f>+C37+B37</f>
        <v>1171713</v>
      </c>
      <c r="E37" s="13"/>
      <c r="F37" s="150"/>
    </row>
    <row r="38" spans="1:8" s="14" customFormat="1" ht="21.75" customHeight="1">
      <c r="A38" s="85" t="s">
        <v>131</v>
      </c>
      <c r="B38" s="137">
        <f>17686293+13+170</f>
        <v>17686476</v>
      </c>
      <c r="C38" s="137">
        <f>12993652+3222</f>
        <v>12996874</v>
      </c>
      <c r="D38" s="137">
        <f>+C38+B38</f>
        <v>30683350</v>
      </c>
      <c r="E38" s="13"/>
      <c r="F38" s="150"/>
    </row>
    <row r="39" spans="1:8" s="14" customFormat="1" ht="60" customHeight="1">
      <c r="A39" s="86" t="s">
        <v>233</v>
      </c>
      <c r="B39" s="129">
        <f>+B36/B35</f>
        <v>6.9616045030852787</v>
      </c>
      <c r="C39" s="129">
        <f>+C36/C35</f>
        <v>6.5642016840509401</v>
      </c>
      <c r="D39" s="129">
        <f>+D36/D35</f>
        <v>6.788873175021088</v>
      </c>
      <c r="E39" s="13"/>
      <c r="F39" s="150"/>
    </row>
    <row r="40" spans="1:8">
      <c r="A40" s="48"/>
      <c r="B40" s="48"/>
      <c r="C40" s="48"/>
      <c r="D40" s="48"/>
      <c r="E40" s="151"/>
      <c r="F40" s="152"/>
    </row>
    <row r="41" spans="1:8">
      <c r="A41" s="124"/>
      <c r="B41" s="149"/>
      <c r="C41" s="149"/>
      <c r="D41" s="149"/>
      <c r="E41" s="152"/>
      <c r="F41" s="152"/>
    </row>
    <row r="42" spans="1:8">
      <c r="A42"/>
      <c r="B42" s="149"/>
      <c r="C42" s="149"/>
      <c r="D42" s="149"/>
    </row>
    <row r="43" spans="1:8">
      <c r="A43"/>
      <c r="B43"/>
      <c r="C43"/>
      <c r="D43"/>
    </row>
    <row r="44" spans="1:8">
      <c r="A44"/>
      <c r="B44"/>
      <c r="C44"/>
      <c r="D44"/>
    </row>
    <row r="45" spans="1:8">
      <c r="A45"/>
      <c r="B45"/>
      <c r="C45"/>
      <c r="D45"/>
    </row>
    <row r="46" spans="1:8">
      <c r="A46"/>
      <c r="B46"/>
      <c r="C46"/>
      <c r="D46"/>
    </row>
    <row r="47" spans="1:8">
      <c r="A47" s="48"/>
      <c r="B47" s="48"/>
      <c r="C47"/>
      <c r="D47"/>
    </row>
    <row r="48" spans="1:8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 s="48"/>
      <c r="B53" s="48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</sheetData>
  <mergeCells count="4">
    <mergeCell ref="A22:D22"/>
    <mergeCell ref="A5:D5"/>
    <mergeCell ref="A4:D4"/>
    <mergeCell ref="A21:D21"/>
  </mergeCells>
  <phoneticPr fontId="0" type="noConversion"/>
  <printOptions horizontalCentered="1" verticalCentered="1" gridLinesSet="0"/>
  <pageMargins left="0" right="0" top="0.39370078740157483" bottom="0.39370078740157483" header="0" footer="0"/>
  <pageSetup paperSize="9" scale="94" orientation="portrait" r:id="rId1"/>
  <headerFooter alignWithMargins="0"/>
  <ignoredErrors>
    <ignoredError sqref="A25:A2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4:H95"/>
  <sheetViews>
    <sheetView showGridLines="0" zoomScaleNormal="100" workbookViewId="0"/>
  </sheetViews>
  <sheetFormatPr defaultColWidth="9.140625" defaultRowHeight="12.75"/>
  <cols>
    <col min="1" max="1" width="8.140625" style="33" customWidth="1"/>
    <col min="2" max="2" width="62.5703125" style="118" customWidth="1"/>
    <col min="3" max="3" width="48" style="117" customWidth="1"/>
    <col min="4" max="256" width="9.140625" style="91"/>
    <col min="257" max="257" width="8.140625" style="91" customWidth="1"/>
    <col min="258" max="259" width="46.7109375" style="91" customWidth="1"/>
    <col min="260" max="512" width="9.140625" style="91"/>
    <col min="513" max="513" width="8.140625" style="91" customWidth="1"/>
    <col min="514" max="515" width="46.7109375" style="91" customWidth="1"/>
    <col min="516" max="768" width="9.140625" style="91"/>
    <col min="769" max="769" width="8.140625" style="91" customWidth="1"/>
    <col min="770" max="771" width="46.7109375" style="91" customWidth="1"/>
    <col min="772" max="1024" width="9.140625" style="91"/>
    <col min="1025" max="1025" width="8.140625" style="91" customWidth="1"/>
    <col min="1026" max="1027" width="46.7109375" style="91" customWidth="1"/>
    <col min="1028" max="1280" width="9.140625" style="91"/>
    <col min="1281" max="1281" width="8.140625" style="91" customWidth="1"/>
    <col min="1282" max="1283" width="46.7109375" style="91" customWidth="1"/>
    <col min="1284" max="1536" width="9.140625" style="91"/>
    <col min="1537" max="1537" width="8.140625" style="91" customWidth="1"/>
    <col min="1538" max="1539" width="46.7109375" style="91" customWidth="1"/>
    <col min="1540" max="1792" width="9.140625" style="91"/>
    <col min="1793" max="1793" width="8.140625" style="91" customWidth="1"/>
    <col min="1794" max="1795" width="46.7109375" style="91" customWidth="1"/>
    <col min="1796" max="2048" width="9.140625" style="91"/>
    <col min="2049" max="2049" width="8.140625" style="91" customWidth="1"/>
    <col min="2050" max="2051" width="46.7109375" style="91" customWidth="1"/>
    <col min="2052" max="2304" width="9.140625" style="91"/>
    <col min="2305" max="2305" width="8.140625" style="91" customWidth="1"/>
    <col min="2306" max="2307" width="46.7109375" style="91" customWidth="1"/>
    <col min="2308" max="2560" width="9.140625" style="91"/>
    <col min="2561" max="2561" width="8.140625" style="91" customWidth="1"/>
    <col min="2562" max="2563" width="46.7109375" style="91" customWidth="1"/>
    <col min="2564" max="2816" width="9.140625" style="91"/>
    <col min="2817" max="2817" width="8.140625" style="91" customWidth="1"/>
    <col min="2818" max="2819" width="46.7109375" style="91" customWidth="1"/>
    <col min="2820" max="3072" width="9.140625" style="91"/>
    <col min="3073" max="3073" width="8.140625" style="91" customWidth="1"/>
    <col min="3074" max="3075" width="46.7109375" style="91" customWidth="1"/>
    <col min="3076" max="3328" width="9.140625" style="91"/>
    <col min="3329" max="3329" width="8.140625" style="91" customWidth="1"/>
    <col min="3330" max="3331" width="46.7109375" style="91" customWidth="1"/>
    <col min="3332" max="3584" width="9.140625" style="91"/>
    <col min="3585" max="3585" width="8.140625" style="91" customWidth="1"/>
    <col min="3586" max="3587" width="46.7109375" style="91" customWidth="1"/>
    <col min="3588" max="3840" width="9.140625" style="91"/>
    <col min="3841" max="3841" width="8.140625" style="91" customWidth="1"/>
    <col min="3842" max="3843" width="46.7109375" style="91" customWidth="1"/>
    <col min="3844" max="4096" width="9.140625" style="91"/>
    <col min="4097" max="4097" width="8.140625" style="91" customWidth="1"/>
    <col min="4098" max="4099" width="46.7109375" style="91" customWidth="1"/>
    <col min="4100" max="4352" width="9.140625" style="91"/>
    <col min="4353" max="4353" width="8.140625" style="91" customWidth="1"/>
    <col min="4354" max="4355" width="46.7109375" style="91" customWidth="1"/>
    <col min="4356" max="4608" width="9.140625" style="91"/>
    <col min="4609" max="4609" width="8.140625" style="91" customWidth="1"/>
    <col min="4610" max="4611" width="46.7109375" style="91" customWidth="1"/>
    <col min="4612" max="4864" width="9.140625" style="91"/>
    <col min="4865" max="4865" width="8.140625" style="91" customWidth="1"/>
    <col min="4866" max="4867" width="46.7109375" style="91" customWidth="1"/>
    <col min="4868" max="5120" width="9.140625" style="91"/>
    <col min="5121" max="5121" width="8.140625" style="91" customWidth="1"/>
    <col min="5122" max="5123" width="46.7109375" style="91" customWidth="1"/>
    <col min="5124" max="5376" width="9.140625" style="91"/>
    <col min="5377" max="5377" width="8.140625" style="91" customWidth="1"/>
    <col min="5378" max="5379" width="46.7109375" style="91" customWidth="1"/>
    <col min="5380" max="5632" width="9.140625" style="91"/>
    <col min="5633" max="5633" width="8.140625" style="91" customWidth="1"/>
    <col min="5634" max="5635" width="46.7109375" style="91" customWidth="1"/>
    <col min="5636" max="5888" width="9.140625" style="91"/>
    <col min="5889" max="5889" width="8.140625" style="91" customWidth="1"/>
    <col min="5890" max="5891" width="46.7109375" style="91" customWidth="1"/>
    <col min="5892" max="6144" width="9.140625" style="91"/>
    <col min="6145" max="6145" width="8.140625" style="91" customWidth="1"/>
    <col min="6146" max="6147" width="46.7109375" style="91" customWidth="1"/>
    <col min="6148" max="6400" width="9.140625" style="91"/>
    <col min="6401" max="6401" width="8.140625" style="91" customWidth="1"/>
    <col min="6402" max="6403" width="46.7109375" style="91" customWidth="1"/>
    <col min="6404" max="6656" width="9.140625" style="91"/>
    <col min="6657" max="6657" width="8.140625" style="91" customWidth="1"/>
    <col min="6658" max="6659" width="46.7109375" style="91" customWidth="1"/>
    <col min="6660" max="6912" width="9.140625" style="91"/>
    <col min="6913" max="6913" width="8.140625" style="91" customWidth="1"/>
    <col min="6914" max="6915" width="46.7109375" style="91" customWidth="1"/>
    <col min="6916" max="7168" width="9.140625" style="91"/>
    <col min="7169" max="7169" width="8.140625" style="91" customWidth="1"/>
    <col min="7170" max="7171" width="46.7109375" style="91" customWidth="1"/>
    <col min="7172" max="7424" width="9.140625" style="91"/>
    <col min="7425" max="7425" width="8.140625" style="91" customWidth="1"/>
    <col min="7426" max="7427" width="46.7109375" style="91" customWidth="1"/>
    <col min="7428" max="7680" width="9.140625" style="91"/>
    <col min="7681" max="7681" width="8.140625" style="91" customWidth="1"/>
    <col min="7682" max="7683" width="46.7109375" style="91" customWidth="1"/>
    <col min="7684" max="7936" width="9.140625" style="91"/>
    <col min="7937" max="7937" width="8.140625" style="91" customWidth="1"/>
    <col min="7938" max="7939" width="46.7109375" style="91" customWidth="1"/>
    <col min="7940" max="8192" width="9.140625" style="91"/>
    <col min="8193" max="8193" width="8.140625" style="91" customWidth="1"/>
    <col min="8194" max="8195" width="46.7109375" style="91" customWidth="1"/>
    <col min="8196" max="8448" width="9.140625" style="91"/>
    <col min="8449" max="8449" width="8.140625" style="91" customWidth="1"/>
    <col min="8450" max="8451" width="46.7109375" style="91" customWidth="1"/>
    <col min="8452" max="8704" width="9.140625" style="91"/>
    <col min="8705" max="8705" width="8.140625" style="91" customWidth="1"/>
    <col min="8706" max="8707" width="46.7109375" style="91" customWidth="1"/>
    <col min="8708" max="8960" width="9.140625" style="91"/>
    <col min="8961" max="8961" width="8.140625" style="91" customWidth="1"/>
    <col min="8962" max="8963" width="46.7109375" style="91" customWidth="1"/>
    <col min="8964" max="9216" width="9.140625" style="91"/>
    <col min="9217" max="9217" width="8.140625" style="91" customWidth="1"/>
    <col min="9218" max="9219" width="46.7109375" style="91" customWidth="1"/>
    <col min="9220" max="9472" width="9.140625" style="91"/>
    <col min="9473" max="9473" width="8.140625" style="91" customWidth="1"/>
    <col min="9474" max="9475" width="46.7109375" style="91" customWidth="1"/>
    <col min="9476" max="9728" width="9.140625" style="91"/>
    <col min="9729" max="9729" width="8.140625" style="91" customWidth="1"/>
    <col min="9730" max="9731" width="46.7109375" style="91" customWidth="1"/>
    <col min="9732" max="9984" width="9.140625" style="91"/>
    <col min="9985" max="9985" width="8.140625" style="91" customWidth="1"/>
    <col min="9986" max="9987" width="46.7109375" style="91" customWidth="1"/>
    <col min="9988" max="10240" width="9.140625" style="91"/>
    <col min="10241" max="10241" width="8.140625" style="91" customWidth="1"/>
    <col min="10242" max="10243" width="46.7109375" style="91" customWidth="1"/>
    <col min="10244" max="10496" width="9.140625" style="91"/>
    <col min="10497" max="10497" width="8.140625" style="91" customWidth="1"/>
    <col min="10498" max="10499" width="46.7109375" style="91" customWidth="1"/>
    <col min="10500" max="10752" width="9.140625" style="91"/>
    <col min="10753" max="10753" width="8.140625" style="91" customWidth="1"/>
    <col min="10754" max="10755" width="46.7109375" style="91" customWidth="1"/>
    <col min="10756" max="11008" width="9.140625" style="91"/>
    <col min="11009" max="11009" width="8.140625" style="91" customWidth="1"/>
    <col min="11010" max="11011" width="46.7109375" style="91" customWidth="1"/>
    <col min="11012" max="11264" width="9.140625" style="91"/>
    <col min="11265" max="11265" width="8.140625" style="91" customWidth="1"/>
    <col min="11266" max="11267" width="46.7109375" style="91" customWidth="1"/>
    <col min="11268" max="11520" width="9.140625" style="91"/>
    <col min="11521" max="11521" width="8.140625" style="91" customWidth="1"/>
    <col min="11522" max="11523" width="46.7109375" style="91" customWidth="1"/>
    <col min="11524" max="11776" width="9.140625" style="91"/>
    <col min="11777" max="11777" width="8.140625" style="91" customWidth="1"/>
    <col min="11778" max="11779" width="46.7109375" style="91" customWidth="1"/>
    <col min="11780" max="12032" width="9.140625" style="91"/>
    <col min="12033" max="12033" width="8.140625" style="91" customWidth="1"/>
    <col min="12034" max="12035" width="46.7109375" style="91" customWidth="1"/>
    <col min="12036" max="12288" width="9.140625" style="91"/>
    <col min="12289" max="12289" width="8.140625" style="91" customWidth="1"/>
    <col min="12290" max="12291" width="46.7109375" style="91" customWidth="1"/>
    <col min="12292" max="12544" width="9.140625" style="91"/>
    <col min="12545" max="12545" width="8.140625" style="91" customWidth="1"/>
    <col min="12546" max="12547" width="46.7109375" style="91" customWidth="1"/>
    <col min="12548" max="12800" width="9.140625" style="91"/>
    <col min="12801" max="12801" width="8.140625" style="91" customWidth="1"/>
    <col min="12802" max="12803" width="46.7109375" style="91" customWidth="1"/>
    <col min="12804" max="13056" width="9.140625" style="91"/>
    <col min="13057" max="13057" width="8.140625" style="91" customWidth="1"/>
    <col min="13058" max="13059" width="46.7109375" style="91" customWidth="1"/>
    <col min="13060" max="13312" width="9.140625" style="91"/>
    <col min="13313" max="13313" width="8.140625" style="91" customWidth="1"/>
    <col min="13314" max="13315" width="46.7109375" style="91" customWidth="1"/>
    <col min="13316" max="13568" width="9.140625" style="91"/>
    <col min="13569" max="13569" width="8.140625" style="91" customWidth="1"/>
    <col min="13570" max="13571" width="46.7109375" style="91" customWidth="1"/>
    <col min="13572" max="13824" width="9.140625" style="91"/>
    <col min="13825" max="13825" width="8.140625" style="91" customWidth="1"/>
    <col min="13826" max="13827" width="46.7109375" style="91" customWidth="1"/>
    <col min="13828" max="14080" width="9.140625" style="91"/>
    <col min="14081" max="14081" width="8.140625" style="91" customWidth="1"/>
    <col min="14082" max="14083" width="46.7109375" style="91" customWidth="1"/>
    <col min="14084" max="14336" width="9.140625" style="91"/>
    <col min="14337" max="14337" width="8.140625" style="91" customWidth="1"/>
    <col min="14338" max="14339" width="46.7109375" style="91" customWidth="1"/>
    <col min="14340" max="14592" width="9.140625" style="91"/>
    <col min="14593" max="14593" width="8.140625" style="91" customWidth="1"/>
    <col min="14594" max="14595" width="46.7109375" style="91" customWidth="1"/>
    <col min="14596" max="14848" width="9.140625" style="91"/>
    <col min="14849" max="14849" width="8.140625" style="91" customWidth="1"/>
    <col min="14850" max="14851" width="46.7109375" style="91" customWidth="1"/>
    <col min="14852" max="15104" width="9.140625" style="91"/>
    <col min="15105" max="15105" width="8.140625" style="91" customWidth="1"/>
    <col min="15106" max="15107" width="46.7109375" style="91" customWidth="1"/>
    <col min="15108" max="15360" width="9.140625" style="91"/>
    <col min="15361" max="15361" width="8.140625" style="91" customWidth="1"/>
    <col min="15362" max="15363" width="46.7109375" style="91" customWidth="1"/>
    <col min="15364" max="15616" width="9.140625" style="91"/>
    <col min="15617" max="15617" width="8.140625" style="91" customWidth="1"/>
    <col min="15618" max="15619" width="46.7109375" style="91" customWidth="1"/>
    <col min="15620" max="15872" width="9.140625" style="91"/>
    <col min="15873" max="15873" width="8.140625" style="91" customWidth="1"/>
    <col min="15874" max="15875" width="46.7109375" style="91" customWidth="1"/>
    <col min="15876" max="16128" width="9.140625" style="91"/>
    <col min="16129" max="16129" width="8.140625" style="91" customWidth="1"/>
    <col min="16130" max="16131" width="46.7109375" style="91" customWidth="1"/>
    <col min="16132" max="16384" width="9.140625" style="91"/>
  </cols>
  <sheetData>
    <row r="4" spans="1:5" ht="21.2" customHeight="1">
      <c r="A4" s="210" t="s">
        <v>341</v>
      </c>
      <c r="B4" s="210"/>
      <c r="C4" s="210"/>
    </row>
    <row r="5" spans="1:5" ht="21.2" customHeight="1">
      <c r="A5" s="211" t="s">
        <v>342</v>
      </c>
      <c r="B5" s="211"/>
      <c r="C5" s="211"/>
    </row>
    <row r="6" spans="1:5" s="92" customFormat="1" ht="27" customHeight="1">
      <c r="A6" s="109" t="s">
        <v>148</v>
      </c>
      <c r="B6" s="110" t="s">
        <v>149</v>
      </c>
      <c r="C6" s="110" t="s">
        <v>150</v>
      </c>
    </row>
    <row r="7" spans="1:5" ht="19.899999999999999" customHeight="1">
      <c r="A7" s="111" t="s">
        <v>10</v>
      </c>
      <c r="B7" s="112" t="s">
        <v>236</v>
      </c>
      <c r="C7" s="113" t="s">
        <v>151</v>
      </c>
      <c r="D7" s="93"/>
      <c r="E7" s="94"/>
    </row>
    <row r="8" spans="1:5" ht="19.899999999999999" customHeight="1">
      <c r="A8" s="114" t="s">
        <v>11</v>
      </c>
      <c r="B8" s="115" t="s">
        <v>237</v>
      </c>
      <c r="C8" s="116" t="s">
        <v>152</v>
      </c>
      <c r="D8" s="93"/>
      <c r="E8" s="94"/>
    </row>
    <row r="9" spans="1:5" ht="19.899999999999999" customHeight="1">
      <c r="A9" s="111" t="s">
        <v>12</v>
      </c>
      <c r="B9" s="112" t="s">
        <v>238</v>
      </c>
      <c r="C9" s="113" t="s">
        <v>153</v>
      </c>
      <c r="D9" s="93"/>
      <c r="E9" s="94"/>
    </row>
    <row r="10" spans="1:5" ht="19.899999999999999" customHeight="1">
      <c r="A10" s="114" t="s">
        <v>14</v>
      </c>
      <c r="B10" s="115" t="s">
        <v>239</v>
      </c>
      <c r="C10" s="116" t="s">
        <v>154</v>
      </c>
      <c r="D10" s="95"/>
      <c r="E10" s="94"/>
    </row>
    <row r="11" spans="1:5" ht="19.899999999999999" customHeight="1">
      <c r="A11" s="111" t="s">
        <v>15</v>
      </c>
      <c r="B11" s="112" t="s">
        <v>240</v>
      </c>
      <c r="C11" s="113" t="s">
        <v>155</v>
      </c>
      <c r="D11" s="95"/>
      <c r="E11" s="94"/>
    </row>
    <row r="12" spans="1:5" ht="19.899999999999999" customHeight="1">
      <c r="A12" s="114" t="s">
        <v>16</v>
      </c>
      <c r="B12" s="115" t="s">
        <v>241</v>
      </c>
      <c r="C12" s="116" t="s">
        <v>156</v>
      </c>
      <c r="D12" s="95"/>
      <c r="E12" s="94"/>
    </row>
    <row r="13" spans="1:5" ht="19.899999999999999" customHeight="1">
      <c r="A13" s="111" t="s">
        <v>17</v>
      </c>
      <c r="B13" s="112" t="s">
        <v>242</v>
      </c>
      <c r="C13" s="113" t="s">
        <v>157</v>
      </c>
      <c r="D13" s="95"/>
      <c r="E13" s="94"/>
    </row>
    <row r="14" spans="1:5" ht="19.899999999999999" customHeight="1">
      <c r="A14" s="114" t="s">
        <v>18</v>
      </c>
      <c r="B14" s="115" t="s">
        <v>243</v>
      </c>
      <c r="C14" s="116" t="s">
        <v>158</v>
      </c>
      <c r="D14" s="95"/>
      <c r="E14" s="94"/>
    </row>
    <row r="15" spans="1:5" ht="19.899999999999999" customHeight="1">
      <c r="A15" s="111" t="s">
        <v>343</v>
      </c>
      <c r="B15" s="112" t="s">
        <v>244</v>
      </c>
      <c r="C15" s="113" t="s">
        <v>159</v>
      </c>
      <c r="D15" s="95"/>
      <c r="E15" s="94"/>
    </row>
    <row r="16" spans="1:5" ht="19.899999999999999" customHeight="1">
      <c r="A16" s="114" t="s">
        <v>344</v>
      </c>
      <c r="B16" s="115" t="s">
        <v>245</v>
      </c>
      <c r="C16" s="116" t="s">
        <v>160</v>
      </c>
      <c r="D16" s="95"/>
      <c r="E16" s="94"/>
    </row>
    <row r="17" spans="1:5" ht="19.899999999999999" customHeight="1">
      <c r="A17" s="111" t="s">
        <v>345</v>
      </c>
      <c r="B17" s="112" t="s">
        <v>246</v>
      </c>
      <c r="C17" s="113" t="s">
        <v>161</v>
      </c>
      <c r="D17" s="95"/>
      <c r="E17" s="94"/>
    </row>
    <row r="18" spans="1:5" ht="19.899999999999999" customHeight="1">
      <c r="A18" s="114" t="s">
        <v>346</v>
      </c>
      <c r="B18" s="115" t="s">
        <v>247</v>
      </c>
      <c r="C18" s="116" t="s">
        <v>162</v>
      </c>
      <c r="D18" s="95"/>
      <c r="E18" s="94"/>
    </row>
    <row r="19" spans="1:5" ht="19.899999999999999" customHeight="1">
      <c r="A19" s="111" t="s">
        <v>347</v>
      </c>
      <c r="B19" s="112" t="s">
        <v>248</v>
      </c>
      <c r="C19" s="113" t="s">
        <v>163</v>
      </c>
      <c r="D19" s="95"/>
      <c r="E19" s="94"/>
    </row>
    <row r="20" spans="1:5" ht="19.899999999999999" customHeight="1">
      <c r="A20" s="114" t="s">
        <v>348</v>
      </c>
      <c r="B20" s="115" t="s">
        <v>304</v>
      </c>
      <c r="C20" s="116" t="s">
        <v>349</v>
      </c>
      <c r="D20" s="95"/>
      <c r="E20" s="94"/>
    </row>
    <row r="21" spans="1:5" ht="19.899999999999999" customHeight="1">
      <c r="A21" s="111" t="s">
        <v>350</v>
      </c>
      <c r="B21" s="112" t="s">
        <v>249</v>
      </c>
      <c r="C21" s="113" t="s">
        <v>164</v>
      </c>
      <c r="D21" s="95"/>
      <c r="E21" s="94"/>
    </row>
    <row r="22" spans="1:5" ht="19.899999999999999" customHeight="1">
      <c r="A22" s="114" t="s">
        <v>351</v>
      </c>
      <c r="B22" s="115" t="s">
        <v>250</v>
      </c>
      <c r="C22" s="116" t="s">
        <v>165</v>
      </c>
      <c r="D22" s="95"/>
      <c r="E22" s="94"/>
    </row>
    <row r="23" spans="1:5" ht="19.899999999999999" customHeight="1">
      <c r="A23" s="111" t="s">
        <v>352</v>
      </c>
      <c r="B23" s="112" t="s">
        <v>251</v>
      </c>
      <c r="C23" s="113" t="s">
        <v>166</v>
      </c>
      <c r="D23" s="95"/>
      <c r="E23" s="94"/>
    </row>
    <row r="24" spans="1:5" ht="19.899999999999999" customHeight="1">
      <c r="A24" s="114" t="s">
        <v>353</v>
      </c>
      <c r="B24" s="115" t="s">
        <v>252</v>
      </c>
      <c r="C24" s="116" t="s">
        <v>167</v>
      </c>
      <c r="D24" s="95"/>
      <c r="E24" s="94"/>
    </row>
    <row r="25" spans="1:5" ht="19.899999999999999" customHeight="1">
      <c r="A25" s="111" t="s">
        <v>354</v>
      </c>
      <c r="B25" s="112" t="s">
        <v>253</v>
      </c>
      <c r="C25" s="113" t="s">
        <v>168</v>
      </c>
      <c r="D25" s="95"/>
      <c r="E25" s="94"/>
    </row>
    <row r="26" spans="1:5" ht="19.899999999999999" customHeight="1">
      <c r="A26" s="114" t="s">
        <v>355</v>
      </c>
      <c r="B26" s="115" t="s">
        <v>305</v>
      </c>
      <c r="C26" s="116" t="s">
        <v>169</v>
      </c>
      <c r="D26" s="95"/>
      <c r="E26" s="94"/>
    </row>
    <row r="27" spans="1:5" ht="19.899999999999999" customHeight="1">
      <c r="A27" s="111" t="s">
        <v>356</v>
      </c>
      <c r="B27" s="112" t="s">
        <v>254</v>
      </c>
      <c r="C27" s="113" t="s">
        <v>170</v>
      </c>
      <c r="D27" s="95"/>
      <c r="E27" s="94"/>
    </row>
    <row r="28" spans="1:5" ht="19.899999999999999" customHeight="1">
      <c r="A28" s="114" t="s">
        <v>357</v>
      </c>
      <c r="B28" s="115" t="s">
        <v>255</v>
      </c>
      <c r="C28" s="116" t="s">
        <v>171</v>
      </c>
      <c r="D28" s="95"/>
      <c r="E28" s="94"/>
    </row>
    <row r="29" spans="1:5" ht="19.899999999999999" customHeight="1">
      <c r="A29" s="111" t="s">
        <v>358</v>
      </c>
      <c r="B29" s="112" t="s">
        <v>256</v>
      </c>
      <c r="C29" s="113" t="s">
        <v>172</v>
      </c>
      <c r="D29" s="95"/>
      <c r="E29" s="94"/>
    </row>
    <row r="30" spans="1:5" ht="19.899999999999999" customHeight="1">
      <c r="A30" s="114" t="s">
        <v>359</v>
      </c>
      <c r="B30" s="115" t="s">
        <v>257</v>
      </c>
      <c r="C30" s="116" t="s">
        <v>173</v>
      </c>
      <c r="D30" s="95"/>
      <c r="E30" s="94"/>
    </row>
    <row r="31" spans="1:5" ht="19.899999999999999" customHeight="1">
      <c r="A31" s="111" t="s">
        <v>360</v>
      </c>
      <c r="B31" s="112" t="s">
        <v>258</v>
      </c>
      <c r="C31" s="113" t="s">
        <v>174</v>
      </c>
      <c r="D31" s="95"/>
      <c r="E31" s="94"/>
    </row>
    <row r="32" spans="1:5" ht="19.899999999999999" customHeight="1">
      <c r="A32" s="114" t="s">
        <v>361</v>
      </c>
      <c r="B32" s="115" t="s">
        <v>259</v>
      </c>
      <c r="C32" s="116" t="s">
        <v>175</v>
      </c>
      <c r="D32" s="95"/>
      <c r="E32" s="94"/>
    </row>
    <row r="33" spans="1:8" ht="19.899999999999999" customHeight="1">
      <c r="A33" s="111" t="s">
        <v>362</v>
      </c>
      <c r="B33" s="112" t="s">
        <v>260</v>
      </c>
      <c r="C33" s="113" t="s">
        <v>176</v>
      </c>
      <c r="D33" s="95"/>
      <c r="E33" s="94"/>
    </row>
    <row r="34" spans="1:8" ht="19.899999999999999" customHeight="1">
      <c r="A34" s="114" t="s">
        <v>363</v>
      </c>
      <c r="B34" s="115" t="s">
        <v>261</v>
      </c>
      <c r="C34" s="116" t="s">
        <v>177</v>
      </c>
      <c r="D34" s="95"/>
      <c r="E34" s="94"/>
    </row>
    <row r="35" spans="1:8" ht="19.899999999999999" customHeight="1">
      <c r="A35" s="111" t="s">
        <v>364</v>
      </c>
      <c r="B35" s="112" t="s">
        <v>262</v>
      </c>
      <c r="C35" s="113" t="s">
        <v>178</v>
      </c>
      <c r="D35" s="95"/>
      <c r="E35" s="94"/>
    </row>
    <row r="36" spans="1:8" ht="19.899999999999999" customHeight="1">
      <c r="A36" s="114" t="s">
        <v>365</v>
      </c>
      <c r="B36" s="115" t="s">
        <v>263</v>
      </c>
      <c r="C36" s="116" t="s">
        <v>179</v>
      </c>
      <c r="D36" s="95"/>
      <c r="E36" s="94"/>
    </row>
    <row r="37" spans="1:8" ht="19.899999999999999" customHeight="1">
      <c r="A37" s="111" t="s">
        <v>366</v>
      </c>
      <c r="B37" s="112" t="s">
        <v>264</v>
      </c>
      <c r="C37" s="113" t="s">
        <v>180</v>
      </c>
      <c r="D37" s="95"/>
      <c r="E37" s="94"/>
    </row>
    <row r="38" spans="1:8" ht="19.899999999999999" customHeight="1">
      <c r="A38" s="114" t="s">
        <v>367</v>
      </c>
      <c r="B38" s="115" t="s">
        <v>306</v>
      </c>
      <c r="C38" s="116" t="s">
        <v>368</v>
      </c>
      <c r="D38" s="95"/>
      <c r="E38" s="94"/>
    </row>
    <row r="39" spans="1:8" ht="19.899999999999999" customHeight="1">
      <c r="A39" s="111" t="s">
        <v>369</v>
      </c>
      <c r="B39" s="112" t="s">
        <v>307</v>
      </c>
      <c r="C39" s="113" t="s">
        <v>181</v>
      </c>
      <c r="D39" s="95"/>
      <c r="E39" s="94"/>
      <c r="F39" s="96"/>
      <c r="G39" s="96"/>
      <c r="H39" s="96"/>
    </row>
    <row r="40" spans="1:8" ht="19.899999999999999" customHeight="1">
      <c r="A40" s="114" t="s">
        <v>370</v>
      </c>
      <c r="B40" s="115" t="s">
        <v>265</v>
      </c>
      <c r="C40" s="116" t="s">
        <v>182</v>
      </c>
      <c r="D40" s="95"/>
      <c r="E40" s="94"/>
    </row>
    <row r="41" spans="1:8" ht="19.899999999999999" customHeight="1">
      <c r="A41" s="111" t="s">
        <v>371</v>
      </c>
      <c r="B41" s="112" t="s">
        <v>266</v>
      </c>
      <c r="C41" s="113" t="s">
        <v>183</v>
      </c>
      <c r="D41" s="95"/>
      <c r="E41" s="94"/>
    </row>
    <row r="42" spans="1:8" ht="19.899999999999999" customHeight="1">
      <c r="A42" s="114" t="s">
        <v>372</v>
      </c>
      <c r="B42" s="115" t="s">
        <v>308</v>
      </c>
      <c r="C42" s="116" t="s">
        <v>373</v>
      </c>
      <c r="D42" s="95"/>
      <c r="E42" s="94"/>
    </row>
    <row r="43" spans="1:8" ht="19.899999999999999" customHeight="1">
      <c r="A43" s="111" t="s">
        <v>374</v>
      </c>
      <c r="B43" s="112" t="s">
        <v>309</v>
      </c>
      <c r="C43" s="113" t="s">
        <v>375</v>
      </c>
      <c r="D43" s="95"/>
      <c r="E43" s="94"/>
    </row>
    <row r="44" spans="1:8" ht="19.899999999999999" customHeight="1">
      <c r="A44" s="114" t="s">
        <v>376</v>
      </c>
      <c r="B44" s="115" t="s">
        <v>310</v>
      </c>
      <c r="C44" s="116" t="s">
        <v>377</v>
      </c>
      <c r="D44" s="95"/>
      <c r="E44" s="94"/>
    </row>
    <row r="45" spans="1:8" ht="19.899999999999999" customHeight="1">
      <c r="A45" s="111" t="s">
        <v>378</v>
      </c>
      <c r="B45" s="112" t="s">
        <v>267</v>
      </c>
      <c r="C45" s="113" t="s">
        <v>184</v>
      </c>
      <c r="D45" s="95"/>
      <c r="E45" s="94"/>
    </row>
    <row r="46" spans="1:8" ht="19.899999999999999" customHeight="1">
      <c r="A46" s="114" t="s">
        <v>379</v>
      </c>
      <c r="B46" s="115" t="s">
        <v>268</v>
      </c>
      <c r="C46" s="116" t="s">
        <v>185</v>
      </c>
      <c r="D46" s="95"/>
      <c r="E46" s="94"/>
    </row>
    <row r="47" spans="1:8" ht="19.899999999999999" customHeight="1">
      <c r="A47" s="111" t="s">
        <v>380</v>
      </c>
      <c r="B47" s="112" t="s">
        <v>311</v>
      </c>
      <c r="C47" s="113" t="s">
        <v>381</v>
      </c>
      <c r="D47" s="95"/>
      <c r="E47" s="94"/>
    </row>
    <row r="48" spans="1:8" ht="19.899999999999999" customHeight="1">
      <c r="A48" s="114" t="s">
        <v>382</v>
      </c>
      <c r="B48" s="115" t="s">
        <v>312</v>
      </c>
      <c r="C48" s="116" t="s">
        <v>383</v>
      </c>
      <c r="D48" s="95"/>
      <c r="E48" s="94"/>
    </row>
    <row r="49" spans="1:5" ht="19.899999999999999" customHeight="1">
      <c r="A49" s="111" t="s">
        <v>384</v>
      </c>
      <c r="B49" s="112" t="s">
        <v>269</v>
      </c>
      <c r="C49" s="113" t="s">
        <v>186</v>
      </c>
      <c r="D49" s="95"/>
      <c r="E49" s="94"/>
    </row>
    <row r="50" spans="1:5" ht="19.899999999999999" customHeight="1">
      <c r="A50" s="114" t="s">
        <v>385</v>
      </c>
      <c r="B50" s="115" t="s">
        <v>270</v>
      </c>
      <c r="C50" s="116" t="s">
        <v>187</v>
      </c>
      <c r="D50" s="95"/>
      <c r="E50" s="94"/>
    </row>
    <row r="51" spans="1:5" ht="19.899999999999999" customHeight="1">
      <c r="A51" s="111" t="s">
        <v>386</v>
      </c>
      <c r="B51" s="112" t="s">
        <v>271</v>
      </c>
      <c r="C51" s="113" t="s">
        <v>188</v>
      </c>
      <c r="D51" s="95"/>
      <c r="E51" s="94"/>
    </row>
    <row r="52" spans="1:5" ht="19.899999999999999" customHeight="1">
      <c r="A52" s="114" t="s">
        <v>387</v>
      </c>
      <c r="B52" s="115" t="s">
        <v>313</v>
      </c>
      <c r="C52" s="116" t="s">
        <v>388</v>
      </c>
      <c r="D52" s="95"/>
      <c r="E52" s="94"/>
    </row>
    <row r="53" spans="1:5" ht="19.899999999999999" customHeight="1">
      <c r="A53" s="111" t="s">
        <v>389</v>
      </c>
      <c r="B53" s="112" t="s">
        <v>272</v>
      </c>
      <c r="C53" s="113" t="s">
        <v>189</v>
      </c>
      <c r="D53" s="95"/>
      <c r="E53" s="94"/>
    </row>
    <row r="54" spans="1:5" ht="19.899999999999999" customHeight="1">
      <c r="A54" s="114" t="s">
        <v>390</v>
      </c>
      <c r="B54" s="115" t="s">
        <v>273</v>
      </c>
      <c r="C54" s="116" t="s">
        <v>190</v>
      </c>
      <c r="D54" s="95"/>
      <c r="E54" s="94"/>
    </row>
    <row r="55" spans="1:5" ht="19.899999999999999" customHeight="1">
      <c r="A55" s="111" t="s">
        <v>391</v>
      </c>
      <c r="B55" s="112" t="s">
        <v>274</v>
      </c>
      <c r="C55" s="113" t="s">
        <v>191</v>
      </c>
      <c r="D55" s="95"/>
      <c r="E55" s="94"/>
    </row>
    <row r="56" spans="1:5" ht="19.899999999999999" customHeight="1">
      <c r="A56" s="114" t="s">
        <v>392</v>
      </c>
      <c r="B56" s="115" t="s">
        <v>275</v>
      </c>
      <c r="C56" s="116" t="s">
        <v>192</v>
      </c>
      <c r="D56" s="95"/>
      <c r="E56" s="94"/>
    </row>
    <row r="57" spans="1:5" ht="19.899999999999999" customHeight="1">
      <c r="A57" s="111" t="s">
        <v>393</v>
      </c>
      <c r="B57" s="112" t="s">
        <v>276</v>
      </c>
      <c r="C57" s="113" t="s">
        <v>193</v>
      </c>
      <c r="D57" s="95"/>
      <c r="E57" s="94"/>
    </row>
    <row r="58" spans="1:5" ht="19.899999999999999" customHeight="1">
      <c r="A58" s="114" t="s">
        <v>394</v>
      </c>
      <c r="B58" s="115" t="s">
        <v>314</v>
      </c>
      <c r="C58" s="116" t="s">
        <v>395</v>
      </c>
      <c r="D58" s="95"/>
      <c r="E58" s="94"/>
    </row>
    <row r="59" spans="1:5" ht="19.899999999999999" customHeight="1">
      <c r="A59" s="111" t="s">
        <v>396</v>
      </c>
      <c r="B59" s="112" t="s">
        <v>277</v>
      </c>
      <c r="C59" s="113" t="s">
        <v>397</v>
      </c>
      <c r="D59" s="95"/>
      <c r="E59" s="94"/>
    </row>
    <row r="60" spans="1:5" ht="19.899999999999999" customHeight="1">
      <c r="A60" s="114" t="s">
        <v>398</v>
      </c>
      <c r="B60" s="115" t="s">
        <v>278</v>
      </c>
      <c r="C60" s="116" t="s">
        <v>194</v>
      </c>
      <c r="D60" s="95"/>
      <c r="E60" s="94"/>
    </row>
    <row r="61" spans="1:5" ht="19.899999999999999" customHeight="1">
      <c r="A61" s="111" t="s">
        <v>399</v>
      </c>
      <c r="B61" s="112" t="s">
        <v>315</v>
      </c>
      <c r="C61" s="113" t="s">
        <v>400</v>
      </c>
      <c r="D61" s="95"/>
      <c r="E61" s="94"/>
    </row>
    <row r="62" spans="1:5" ht="19.899999999999999" customHeight="1">
      <c r="A62" s="114" t="s">
        <v>401</v>
      </c>
      <c r="B62" s="115" t="s">
        <v>279</v>
      </c>
      <c r="C62" s="116" t="s">
        <v>195</v>
      </c>
      <c r="D62" s="95"/>
      <c r="E62" s="94"/>
    </row>
    <row r="63" spans="1:5" ht="19.899999999999999" customHeight="1">
      <c r="A63" s="111" t="s">
        <v>402</v>
      </c>
      <c r="B63" s="112" t="s">
        <v>280</v>
      </c>
      <c r="C63" s="113" t="s">
        <v>196</v>
      </c>
      <c r="D63" s="95"/>
      <c r="E63" s="94"/>
    </row>
    <row r="64" spans="1:5" ht="19.899999999999999" customHeight="1">
      <c r="A64" s="114" t="s">
        <v>403</v>
      </c>
      <c r="B64" s="115" t="s">
        <v>281</v>
      </c>
      <c r="C64" s="116" t="s">
        <v>197</v>
      </c>
      <c r="D64" s="95"/>
      <c r="E64" s="94"/>
    </row>
    <row r="65" spans="1:8" ht="19.899999999999999" customHeight="1">
      <c r="A65" s="111" t="s">
        <v>404</v>
      </c>
      <c r="B65" s="112" t="s">
        <v>282</v>
      </c>
      <c r="C65" s="113" t="s">
        <v>198</v>
      </c>
      <c r="D65" s="95"/>
      <c r="E65" s="94"/>
    </row>
    <row r="66" spans="1:8" ht="19.899999999999999" customHeight="1">
      <c r="A66" s="114" t="s">
        <v>405</v>
      </c>
      <c r="B66" s="115" t="s">
        <v>283</v>
      </c>
      <c r="C66" s="116" t="s">
        <v>199</v>
      </c>
      <c r="D66" s="95"/>
      <c r="E66" s="94"/>
    </row>
    <row r="67" spans="1:8" ht="19.899999999999999" customHeight="1">
      <c r="A67" s="111" t="s">
        <v>406</v>
      </c>
      <c r="B67" s="112" t="s">
        <v>316</v>
      </c>
      <c r="C67" s="113" t="s">
        <v>407</v>
      </c>
      <c r="D67" s="95"/>
      <c r="E67" s="94"/>
    </row>
    <row r="68" spans="1:8" ht="19.899999999999999" customHeight="1">
      <c r="A68" s="114" t="s">
        <v>408</v>
      </c>
      <c r="B68" s="115" t="s">
        <v>284</v>
      </c>
      <c r="C68" s="116" t="s">
        <v>200</v>
      </c>
      <c r="D68" s="95"/>
      <c r="E68" s="94"/>
    </row>
    <row r="69" spans="1:8" ht="19.899999999999999" customHeight="1">
      <c r="A69" s="111" t="s">
        <v>409</v>
      </c>
      <c r="B69" s="112" t="s">
        <v>285</v>
      </c>
      <c r="C69" s="113" t="s">
        <v>410</v>
      </c>
      <c r="D69" s="95"/>
      <c r="E69" s="94"/>
    </row>
    <row r="70" spans="1:8" ht="19.899999999999999" customHeight="1">
      <c r="A70" s="114" t="s">
        <v>411</v>
      </c>
      <c r="B70" s="115" t="s">
        <v>317</v>
      </c>
      <c r="C70" s="116" t="s">
        <v>412</v>
      </c>
      <c r="D70" s="95"/>
      <c r="E70" s="94"/>
      <c r="F70" s="94"/>
    </row>
    <row r="71" spans="1:8" ht="19.899999999999999" customHeight="1">
      <c r="A71" s="111" t="s">
        <v>413</v>
      </c>
      <c r="B71" s="112" t="s">
        <v>286</v>
      </c>
      <c r="C71" s="113" t="s">
        <v>201</v>
      </c>
      <c r="D71" s="95"/>
      <c r="E71" s="94"/>
      <c r="F71" s="94"/>
    </row>
    <row r="72" spans="1:8" ht="19.899999999999999" customHeight="1">
      <c r="A72" s="114" t="s">
        <v>414</v>
      </c>
      <c r="B72" s="115" t="s">
        <v>287</v>
      </c>
      <c r="C72" s="116" t="s">
        <v>202</v>
      </c>
      <c r="D72" s="95"/>
      <c r="E72" s="94"/>
      <c r="F72" s="94"/>
    </row>
    <row r="73" spans="1:8" ht="19.899999999999999" customHeight="1">
      <c r="A73" s="111" t="s">
        <v>415</v>
      </c>
      <c r="B73" s="112" t="s">
        <v>288</v>
      </c>
      <c r="C73" s="113" t="s">
        <v>203</v>
      </c>
      <c r="D73" s="95"/>
      <c r="E73" s="94"/>
      <c r="F73" s="94"/>
      <c r="G73" s="96"/>
      <c r="H73" s="96"/>
    </row>
    <row r="74" spans="1:8" ht="19.899999999999999" customHeight="1">
      <c r="A74" s="114" t="s">
        <v>416</v>
      </c>
      <c r="B74" s="115" t="s">
        <v>289</v>
      </c>
      <c r="C74" s="116" t="s">
        <v>204</v>
      </c>
      <c r="D74" s="95"/>
      <c r="E74" s="94"/>
      <c r="F74" s="94"/>
    </row>
    <row r="75" spans="1:8" ht="19.899999999999999" customHeight="1">
      <c r="A75" s="111" t="s">
        <v>417</v>
      </c>
      <c r="B75" s="112" t="s">
        <v>290</v>
      </c>
      <c r="C75" s="113" t="s">
        <v>205</v>
      </c>
      <c r="D75" s="95"/>
      <c r="E75" s="94"/>
      <c r="F75" s="94"/>
    </row>
    <row r="76" spans="1:8" ht="19.899999999999999" customHeight="1">
      <c r="A76" s="114" t="s">
        <v>418</v>
      </c>
      <c r="B76" s="115" t="s">
        <v>318</v>
      </c>
      <c r="C76" s="116" t="s">
        <v>419</v>
      </c>
      <c r="D76" s="95"/>
      <c r="E76" s="94"/>
      <c r="F76" s="94"/>
    </row>
    <row r="77" spans="1:8" ht="19.899999999999999" customHeight="1">
      <c r="A77" s="111" t="s">
        <v>420</v>
      </c>
      <c r="B77" s="112" t="s">
        <v>291</v>
      </c>
      <c r="C77" s="113" t="s">
        <v>206</v>
      </c>
      <c r="D77" s="95"/>
      <c r="E77" s="94"/>
      <c r="F77" s="94"/>
    </row>
    <row r="78" spans="1:8" ht="19.899999999999999" customHeight="1">
      <c r="A78" s="114" t="s">
        <v>421</v>
      </c>
      <c r="B78" s="115" t="s">
        <v>319</v>
      </c>
      <c r="C78" s="116" t="s">
        <v>207</v>
      </c>
      <c r="D78" s="95"/>
      <c r="E78" s="94"/>
      <c r="F78" s="94"/>
    </row>
    <row r="79" spans="1:8" ht="19.899999999999999" customHeight="1">
      <c r="A79" s="111" t="s">
        <v>422</v>
      </c>
      <c r="B79" s="112" t="s">
        <v>292</v>
      </c>
      <c r="C79" s="113" t="s">
        <v>208</v>
      </c>
      <c r="D79" s="95"/>
      <c r="E79" s="94"/>
      <c r="F79" s="94"/>
    </row>
    <row r="80" spans="1:8" ht="19.899999999999999" customHeight="1">
      <c r="A80" s="114" t="s">
        <v>423</v>
      </c>
      <c r="B80" s="115" t="s">
        <v>293</v>
      </c>
      <c r="C80" s="116" t="s">
        <v>209</v>
      </c>
      <c r="D80" s="95"/>
      <c r="E80" s="94"/>
      <c r="F80" s="94"/>
    </row>
    <row r="81" spans="1:6" ht="19.899999999999999" customHeight="1">
      <c r="A81" s="111" t="s">
        <v>424</v>
      </c>
      <c r="B81" s="112" t="s">
        <v>294</v>
      </c>
      <c r="C81" s="113" t="s">
        <v>210</v>
      </c>
      <c r="D81" s="95"/>
      <c r="E81" s="94"/>
      <c r="F81" s="94"/>
    </row>
    <row r="82" spans="1:6" ht="19.899999999999999" customHeight="1">
      <c r="A82" s="114" t="s">
        <v>425</v>
      </c>
      <c r="B82" s="115" t="s">
        <v>295</v>
      </c>
      <c r="C82" s="116" t="s">
        <v>211</v>
      </c>
      <c r="D82" s="95"/>
      <c r="E82" s="94"/>
      <c r="F82" s="94"/>
    </row>
    <row r="83" spans="1:6" ht="19.899999999999999" customHeight="1">
      <c r="A83" s="111" t="s">
        <v>426</v>
      </c>
      <c r="B83" s="112" t="s">
        <v>296</v>
      </c>
      <c r="C83" s="113" t="s">
        <v>212</v>
      </c>
      <c r="D83" s="95"/>
      <c r="E83" s="94"/>
      <c r="F83" s="94"/>
    </row>
    <row r="84" spans="1:6" ht="19.899999999999999" customHeight="1">
      <c r="A84" s="114" t="s">
        <v>427</v>
      </c>
      <c r="B84" s="115" t="s">
        <v>320</v>
      </c>
      <c r="C84" s="116" t="s">
        <v>428</v>
      </c>
      <c r="D84" s="95"/>
      <c r="E84" s="94"/>
      <c r="F84" s="94"/>
    </row>
    <row r="85" spans="1:6" ht="19.899999999999999" customHeight="1">
      <c r="A85" s="111" t="s">
        <v>429</v>
      </c>
      <c r="B85" s="112" t="s">
        <v>297</v>
      </c>
      <c r="C85" s="113" t="s">
        <v>213</v>
      </c>
      <c r="D85" s="95"/>
      <c r="E85" s="94"/>
      <c r="F85" s="94"/>
    </row>
    <row r="86" spans="1:6" ht="19.899999999999999" customHeight="1">
      <c r="A86" s="114" t="s">
        <v>430</v>
      </c>
      <c r="B86" s="115" t="s">
        <v>298</v>
      </c>
      <c r="C86" s="116" t="s">
        <v>214</v>
      </c>
      <c r="D86" s="95"/>
      <c r="E86" s="94"/>
      <c r="F86" s="94"/>
    </row>
    <row r="87" spans="1:6" ht="19.899999999999999" customHeight="1">
      <c r="A87" s="111" t="s">
        <v>431</v>
      </c>
      <c r="B87" s="112" t="s">
        <v>321</v>
      </c>
      <c r="C87" s="113" t="s">
        <v>215</v>
      </c>
      <c r="D87" s="95"/>
      <c r="E87" s="94"/>
      <c r="F87" s="94"/>
    </row>
    <row r="88" spans="1:6" ht="19.899999999999999" customHeight="1">
      <c r="A88" s="114" t="s">
        <v>432</v>
      </c>
      <c r="B88" s="115" t="s">
        <v>299</v>
      </c>
      <c r="C88" s="116" t="s">
        <v>216</v>
      </c>
      <c r="D88" s="95"/>
      <c r="E88" s="94"/>
      <c r="F88" s="94"/>
    </row>
    <row r="89" spans="1:6" ht="19.899999999999999" customHeight="1">
      <c r="A89" s="111" t="s">
        <v>433</v>
      </c>
      <c r="B89" s="112" t="s">
        <v>322</v>
      </c>
      <c r="C89" s="113" t="s">
        <v>434</v>
      </c>
      <c r="D89" s="95"/>
      <c r="E89" s="94"/>
      <c r="F89" s="94"/>
    </row>
    <row r="90" spans="1:6" ht="19.899999999999999" customHeight="1">
      <c r="A90" s="114" t="s">
        <v>435</v>
      </c>
      <c r="B90" s="115" t="s">
        <v>323</v>
      </c>
      <c r="C90" s="116" t="s">
        <v>436</v>
      </c>
      <c r="D90" s="95"/>
      <c r="E90" s="94"/>
      <c r="F90" s="94"/>
    </row>
    <row r="91" spans="1:6" ht="19.899999999999999" customHeight="1">
      <c r="A91" s="111" t="s">
        <v>437</v>
      </c>
      <c r="B91" s="112" t="s">
        <v>300</v>
      </c>
      <c r="C91" s="113" t="s">
        <v>217</v>
      </c>
      <c r="D91" s="95"/>
      <c r="E91" s="94"/>
      <c r="F91" s="94"/>
    </row>
    <row r="92" spans="1:6" ht="19.899999999999999" customHeight="1">
      <c r="A92" s="114" t="s">
        <v>438</v>
      </c>
      <c r="B92" s="115" t="s">
        <v>301</v>
      </c>
      <c r="C92" s="116" t="s">
        <v>439</v>
      </c>
      <c r="D92" s="95"/>
      <c r="E92" s="94"/>
      <c r="F92" s="94"/>
    </row>
    <row r="93" spans="1:6" ht="19.899999999999999" customHeight="1">
      <c r="A93" s="111" t="s">
        <v>440</v>
      </c>
      <c r="B93" s="112" t="s">
        <v>302</v>
      </c>
      <c r="C93" s="113" t="s">
        <v>218</v>
      </c>
      <c r="D93" s="95"/>
      <c r="E93" s="94"/>
      <c r="F93" s="94"/>
    </row>
    <row r="95" spans="1:6">
      <c r="A95" s="117"/>
      <c r="B95" s="117"/>
    </row>
  </sheetData>
  <mergeCells count="2"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7</vt:i4>
      </vt:variant>
    </vt:vector>
  </HeadingPairs>
  <TitlesOfParts>
    <vt:vector size="13" baseType="lpstr">
      <vt:lpstr>İÇİNDEKİLER</vt:lpstr>
      <vt:lpstr>BÖLÜM 4</vt:lpstr>
      <vt:lpstr>TABLO-4.1</vt:lpstr>
      <vt:lpstr>TABLO-4.2</vt:lpstr>
      <vt:lpstr>TABLO-4.3-4.4</vt:lpstr>
      <vt:lpstr>EK</vt:lpstr>
      <vt:lpstr>'BÖLÜM 4'!Yazdırma_Alanı</vt:lpstr>
      <vt:lpstr>EK!Yazdırma_Alanı</vt:lpstr>
      <vt:lpstr>'TABLO-4.1'!Yazdırma_Alanı</vt:lpstr>
      <vt:lpstr>'TABLO-4.2'!Yazdırma_Alanı</vt:lpstr>
      <vt:lpstr>'TABLO-4.3-4.4'!Yazdırma_Alanı</vt:lpstr>
      <vt:lpstr>EK!Yazdırma_Başlıkları</vt:lpstr>
      <vt:lpstr>'TABLO-4.1'!Yazdırma_Başlıkları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ZELIHA AKTAR</dc:creator>
  <cp:lastModifiedBy>PELIN ZERECAN</cp:lastModifiedBy>
  <cp:lastPrinted>2020-07-27T11:38:40Z</cp:lastPrinted>
  <dcterms:created xsi:type="dcterms:W3CDTF">2002-05-10T12:31:49Z</dcterms:created>
  <dcterms:modified xsi:type="dcterms:W3CDTF">2026-04-24T11:31:11Z</dcterms:modified>
</cp:coreProperties>
</file>